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8303715\Desktop\"/>
    </mc:Choice>
  </mc:AlternateContent>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4240" windowHeight="13020" tabRatio="789" activeTab="6"/>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你">'[1]Smelter Look-up'!#REF!</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5" i="5" l="1"/>
  <c r="X5" i="5"/>
  <c r="V5" i="5"/>
  <c r="S5" i="5"/>
  <c r="B6" i="5" l="1"/>
  <c r="T6" i="5" s="1"/>
  <c r="B7" i="5"/>
  <c r="T7" i="5"/>
  <c r="B8" i="5"/>
  <c r="T8" i="5"/>
  <c r="B9" i="5"/>
  <c r="T9" i="5" s="1"/>
  <c r="B10" i="5"/>
  <c r="T10" i="5" s="1"/>
  <c r="B11" i="5"/>
  <c r="T11" i="5"/>
  <c r="B12" i="5"/>
  <c r="T12" i="5"/>
  <c r="B13" i="5"/>
  <c r="T13" i="5" s="1"/>
  <c r="B14" i="5"/>
  <c r="T14" i="5" s="1"/>
  <c r="B15" i="5"/>
  <c r="T15" i="5"/>
  <c r="B16" i="5"/>
  <c r="T16" i="5"/>
  <c r="B17" i="5"/>
  <c r="T17" i="5" s="1"/>
  <c r="B18" i="5"/>
  <c r="T18" i="5" s="1"/>
  <c r="B19" i="5"/>
  <c r="T19" i="5"/>
  <c r="B20" i="5"/>
  <c r="T20" i="5"/>
  <c r="B21" i="5"/>
  <c r="T21" i="5" s="1"/>
  <c r="B22" i="5"/>
  <c r="T22" i="5" s="1"/>
  <c r="B23" i="5"/>
  <c r="T23" i="5"/>
  <c r="B24" i="5"/>
  <c r="T24" i="5"/>
  <c r="B25" i="5"/>
  <c r="T25" i="5" s="1"/>
  <c r="B26" i="5"/>
  <c r="T26" i="5" s="1"/>
  <c r="B27" i="5"/>
  <c r="T27" i="5"/>
  <c r="B28" i="5"/>
  <c r="T28" i="5"/>
  <c r="B29" i="5"/>
  <c r="T29" i="5" s="1"/>
  <c r="B30" i="5"/>
  <c r="T30" i="5" s="1"/>
  <c r="B31" i="5"/>
  <c r="T31" i="5"/>
  <c r="B32" i="5"/>
  <c r="T32" i="5"/>
  <c r="B33" i="5"/>
  <c r="T33" i="5" s="1"/>
  <c r="B34" i="5"/>
  <c r="T34" i="5" s="1"/>
  <c r="B35" i="5"/>
  <c r="T35" i="5"/>
  <c r="B36" i="5"/>
  <c r="T36" i="5"/>
  <c r="B37" i="5"/>
  <c r="T37" i="5" s="1"/>
  <c r="B38" i="5"/>
  <c r="T38" i="5" s="1"/>
  <c r="B39" i="5"/>
  <c r="T39" i="5"/>
  <c r="B40" i="5"/>
  <c r="T40" i="5"/>
  <c r="B41" i="5"/>
  <c r="T41" i="5" s="1"/>
  <c r="B42" i="5"/>
  <c r="T42" i="5" s="1"/>
  <c r="B43" i="5"/>
  <c r="T43" i="5"/>
  <c r="B44" i="5"/>
  <c r="T44" i="5"/>
  <c r="B45" i="5"/>
  <c r="T45" i="5" s="1"/>
  <c r="B46" i="5"/>
  <c r="T46" i="5" s="1"/>
  <c r="B47" i="5"/>
  <c r="T47" i="5"/>
  <c r="B48" i="5"/>
  <c r="T48" i="5"/>
  <c r="B49" i="5"/>
  <c r="T49" i="5" s="1"/>
  <c r="B50" i="5"/>
  <c r="T50" i="5" s="1"/>
  <c r="B51" i="5"/>
  <c r="T51" i="5"/>
  <c r="B52" i="5"/>
  <c r="T52" i="5"/>
  <c r="B53" i="5"/>
  <c r="T53" i="5" s="1"/>
  <c r="B54" i="5"/>
  <c r="T54" i="5" s="1"/>
  <c r="B55" i="5"/>
  <c r="T55" i="5"/>
  <c r="B56" i="5"/>
  <c r="T56" i="5"/>
  <c r="B57" i="5"/>
  <c r="T57" i="5" s="1"/>
  <c r="B58" i="5"/>
  <c r="T58" i="5" s="1"/>
  <c r="B59" i="5"/>
  <c r="T59" i="5"/>
  <c r="B60" i="5"/>
  <c r="T60" i="5"/>
  <c r="B61" i="5"/>
  <c r="T61" i="5" s="1"/>
  <c r="B62" i="5"/>
  <c r="T62" i="5" s="1"/>
  <c r="B63" i="5"/>
  <c r="T63" i="5"/>
  <c r="B64" i="5"/>
  <c r="T64" i="5"/>
  <c r="B65" i="5"/>
  <c r="T65" i="5" s="1"/>
  <c r="B66" i="5"/>
  <c r="T66" i="5" s="1"/>
  <c r="B67" i="5"/>
  <c r="T67" i="5"/>
  <c r="B68" i="5"/>
  <c r="T68" i="5"/>
  <c r="B69" i="5"/>
  <c r="T69" i="5" s="1"/>
  <c r="B70" i="5"/>
  <c r="T70" i="5" s="1"/>
  <c r="B71" i="5"/>
  <c r="T71" i="5"/>
  <c r="B72" i="5"/>
  <c r="T72" i="5"/>
  <c r="B73" i="5"/>
  <c r="T73" i="5" s="1"/>
  <c r="B74" i="5"/>
  <c r="T74" i="5" s="1"/>
  <c r="B75" i="5"/>
  <c r="T75" i="5"/>
  <c r="B76" i="5"/>
  <c r="T76" i="5"/>
  <c r="B77" i="5"/>
  <c r="T77" i="5" s="1"/>
  <c r="B78" i="5"/>
  <c r="T78" i="5" s="1"/>
  <c r="B79" i="5"/>
  <c r="T79" i="5"/>
  <c r="B80" i="5"/>
  <c r="T80" i="5"/>
  <c r="B81" i="5"/>
  <c r="T81" i="5" s="1"/>
  <c r="B82" i="5"/>
  <c r="T82" i="5" s="1"/>
  <c r="B83" i="5"/>
  <c r="T83" i="5"/>
  <c r="B84" i="5"/>
  <c r="T84" i="5"/>
  <c r="B85" i="5"/>
  <c r="T85" i="5" s="1"/>
  <c r="B86" i="5"/>
  <c r="T86" i="5" s="1"/>
  <c r="B87" i="5"/>
  <c r="T87" i="5"/>
  <c r="B88" i="5"/>
  <c r="T88" i="5"/>
  <c r="B89" i="5"/>
  <c r="T89" i="5" s="1"/>
  <c r="B90" i="5"/>
  <c r="T90" i="5" s="1"/>
  <c r="B91" i="5"/>
  <c r="T91" i="5"/>
  <c r="B92" i="5"/>
  <c r="T92" i="5"/>
  <c r="B93" i="5"/>
  <c r="T93" i="5" s="1"/>
  <c r="B94" i="5"/>
  <c r="T94" i="5" s="1"/>
  <c r="B95" i="5"/>
  <c r="T95" i="5"/>
  <c r="B96" i="5"/>
  <c r="T96" i="5"/>
  <c r="B97" i="5"/>
  <c r="T97" i="5" s="1"/>
  <c r="B98" i="5"/>
  <c r="T98" i="5" s="1"/>
  <c r="B99" i="5"/>
  <c r="T99" i="5"/>
  <c r="B100" i="5"/>
  <c r="T100" i="5"/>
  <c r="B101" i="5"/>
  <c r="T101" i="5" s="1"/>
  <c r="B102" i="5"/>
  <c r="T102" i="5" s="1"/>
  <c r="B103" i="5"/>
  <c r="T103" i="5"/>
  <c r="B104" i="5"/>
  <c r="T104" i="5"/>
  <c r="B105" i="5"/>
  <c r="T105" i="5" s="1"/>
  <c r="B106" i="5"/>
  <c r="T106" i="5" s="1"/>
  <c r="B107" i="5"/>
  <c r="T107" i="5"/>
  <c r="B108" i="5"/>
  <c r="T108" i="5"/>
  <c r="B109" i="5"/>
  <c r="T109" i="5" s="1"/>
  <c r="B110" i="5"/>
  <c r="T110" i="5" s="1"/>
  <c r="B111" i="5"/>
  <c r="T111" i="5"/>
  <c r="B112" i="5"/>
  <c r="T112" i="5"/>
  <c r="B113" i="5"/>
  <c r="T113" i="5" s="1"/>
  <c r="B114" i="5"/>
  <c r="T114" i="5" s="1"/>
  <c r="B115" i="5"/>
  <c r="T115" i="5"/>
  <c r="B116" i="5"/>
  <c r="T116" i="5"/>
  <c r="B117" i="5"/>
  <c r="T117" i="5" s="1"/>
  <c r="B118" i="5"/>
  <c r="T118" i="5" s="1"/>
  <c r="B119" i="5"/>
  <c r="T119" i="5"/>
  <c r="B120" i="5"/>
  <c r="T120" i="5"/>
  <c r="B121" i="5"/>
  <c r="T121" i="5" s="1"/>
  <c r="B122" i="5"/>
  <c r="T122" i="5" s="1"/>
  <c r="B123" i="5"/>
  <c r="T123" i="5"/>
  <c r="B124" i="5"/>
  <c r="T124" i="5"/>
  <c r="B125" i="5"/>
  <c r="T125" i="5" s="1"/>
  <c r="B126" i="5"/>
  <c r="T126" i="5" s="1"/>
  <c r="B127" i="5"/>
  <c r="T127" i="5"/>
  <c r="B128" i="5"/>
  <c r="T128" i="5"/>
  <c r="B129" i="5"/>
  <c r="T129" i="5" s="1"/>
  <c r="B130" i="5"/>
  <c r="T130" i="5" s="1"/>
  <c r="B131" i="5"/>
  <c r="T131" i="5"/>
  <c r="B132" i="5"/>
  <c r="T132" i="5"/>
  <c r="B133" i="5"/>
  <c r="T133" i="5" s="1"/>
  <c r="B134" i="5"/>
  <c r="T134" i="5" s="1"/>
  <c r="B135" i="5"/>
  <c r="T135" i="5"/>
  <c r="B136" i="5"/>
  <c r="T136" i="5"/>
  <c r="B137" i="5"/>
  <c r="T137" i="5" s="1"/>
  <c r="B138" i="5"/>
  <c r="T138" i="5" s="1"/>
  <c r="B139" i="5"/>
  <c r="T139" i="5"/>
  <c r="B140" i="5"/>
  <c r="T140" i="5"/>
  <c r="B141" i="5"/>
  <c r="T141" i="5" s="1"/>
  <c r="B142" i="5"/>
  <c r="T142" i="5" s="1"/>
  <c r="B143" i="5"/>
  <c r="T143" i="5"/>
  <c r="B144" i="5"/>
  <c r="T144" i="5"/>
  <c r="B145" i="5"/>
  <c r="T145" i="5" s="1"/>
  <c r="B146" i="5"/>
  <c r="T146" i="5" s="1"/>
  <c r="B147" i="5"/>
  <c r="T147" i="5"/>
  <c r="B148" i="5"/>
  <c r="T148" i="5"/>
  <c r="B149" i="5"/>
  <c r="T149" i="5" s="1"/>
  <c r="B150" i="5"/>
  <c r="T150" i="5" s="1"/>
  <c r="B151" i="5"/>
  <c r="T151" i="5" s="1"/>
  <c r="B152" i="5"/>
  <c r="T152" i="5"/>
  <c r="B153" i="5"/>
  <c r="T153" i="5" s="1"/>
  <c r="B154" i="5"/>
  <c r="T154" i="5" s="1"/>
  <c r="B155" i="5"/>
  <c r="T155" i="5" s="1"/>
  <c r="B156" i="5"/>
  <c r="T156" i="5"/>
  <c r="B157" i="5"/>
  <c r="T157" i="5" s="1"/>
  <c r="B158" i="5"/>
  <c r="T158" i="5" s="1"/>
  <c r="B159" i="5"/>
  <c r="T159" i="5"/>
  <c r="B160" i="5"/>
  <c r="T160" i="5"/>
  <c r="B161" i="5"/>
  <c r="T161" i="5" s="1"/>
  <c r="B162" i="5"/>
  <c r="T162" i="5" s="1"/>
  <c r="B163" i="5"/>
  <c r="T163" i="5" s="1"/>
  <c r="B164" i="5"/>
  <c r="T164" i="5"/>
  <c r="B165" i="5"/>
  <c r="T165" i="5" s="1"/>
  <c r="B166" i="5"/>
  <c r="T166" i="5" s="1"/>
  <c r="B167" i="5"/>
  <c r="T167" i="5" s="1"/>
  <c r="B168" i="5"/>
  <c r="T168" i="5"/>
  <c r="B169" i="5"/>
  <c r="T169" i="5" s="1"/>
  <c r="B170" i="5"/>
  <c r="T170" i="5" s="1"/>
  <c r="B171" i="5"/>
  <c r="T171" i="5" s="1"/>
  <c r="B172" i="5"/>
  <c r="T172" i="5"/>
  <c r="B173" i="5"/>
  <c r="T173" i="5" s="1"/>
  <c r="B174" i="5"/>
  <c r="T174" i="5" s="1"/>
  <c r="B175" i="5"/>
  <c r="T175" i="5"/>
  <c r="B176" i="5"/>
  <c r="T176" i="5"/>
  <c r="B177" i="5"/>
  <c r="T177" i="5" s="1"/>
  <c r="B178" i="5"/>
  <c r="T178" i="5" s="1"/>
  <c r="B179" i="5"/>
  <c r="T179" i="5" s="1"/>
  <c r="B180" i="5"/>
  <c r="T180" i="5"/>
  <c r="B181" i="5"/>
  <c r="T181" i="5" s="1"/>
  <c r="B182" i="5"/>
  <c r="T182" i="5" s="1"/>
  <c r="B183" i="5"/>
  <c r="T183" i="5" s="1"/>
  <c r="B184" i="5"/>
  <c r="T184" i="5"/>
  <c r="B185" i="5"/>
  <c r="T185" i="5" s="1"/>
  <c r="B186" i="5"/>
  <c r="T186" i="5" s="1"/>
  <c r="B187" i="5"/>
  <c r="T187" i="5" s="1"/>
  <c r="B188" i="5"/>
  <c r="T188" i="5"/>
  <c r="B189" i="5"/>
  <c r="T189" i="5" s="1"/>
  <c r="B190" i="5"/>
  <c r="T190" i="5" s="1"/>
  <c r="B191" i="5"/>
  <c r="T191" i="5"/>
  <c r="B192" i="5"/>
  <c r="T192" i="5"/>
  <c r="B193" i="5"/>
  <c r="T193" i="5" s="1"/>
  <c r="B194" i="5"/>
  <c r="T194" i="5" s="1"/>
  <c r="B195" i="5"/>
  <c r="T195" i="5" s="1"/>
  <c r="B196" i="5"/>
  <c r="T196" i="5"/>
  <c r="B197" i="5"/>
  <c r="T197" i="5" s="1"/>
  <c r="B198" i="5"/>
  <c r="T198" i="5" s="1"/>
  <c r="B199" i="5"/>
  <c r="T199" i="5" s="1"/>
  <c r="B200" i="5"/>
  <c r="T200" i="5"/>
  <c r="B201" i="5"/>
  <c r="T201" i="5" s="1"/>
  <c r="B202" i="5"/>
  <c r="T202" i="5" s="1"/>
  <c r="B203" i="5"/>
  <c r="T203" i="5"/>
  <c r="B204" i="5"/>
  <c r="T204" i="5"/>
  <c r="B205" i="5"/>
  <c r="T205" i="5" s="1"/>
  <c r="B206" i="5"/>
  <c r="T206" i="5" s="1"/>
  <c r="B207" i="5"/>
  <c r="T207" i="5"/>
  <c r="B208" i="5"/>
  <c r="T208" i="5"/>
  <c r="B209" i="5"/>
  <c r="T209" i="5" s="1"/>
  <c r="B210" i="5"/>
  <c r="T210" i="5" s="1"/>
  <c r="B211" i="5"/>
  <c r="T211" i="5" s="1"/>
  <c r="B212" i="5"/>
  <c r="T212" i="5"/>
  <c r="B213" i="5"/>
  <c r="T213" i="5" s="1"/>
  <c r="B214" i="5"/>
  <c r="T214" i="5" s="1"/>
  <c r="B215" i="5"/>
  <c r="T215" i="5" s="1"/>
  <c r="B216" i="5"/>
  <c r="T216" i="5"/>
  <c r="B217" i="5"/>
  <c r="T217" i="5" s="1"/>
  <c r="B218" i="5"/>
  <c r="T218" i="5" s="1"/>
  <c r="B219" i="5"/>
  <c r="T219" i="5"/>
  <c r="B220" i="5"/>
  <c r="T220" i="5" s="1"/>
  <c r="B221" i="5"/>
  <c r="T221" i="5" s="1"/>
  <c r="B222" i="5"/>
  <c r="T222" i="5" s="1"/>
  <c r="B223" i="5"/>
  <c r="T223" i="5"/>
  <c r="B224" i="5"/>
  <c r="T224" i="5"/>
  <c r="B225" i="5"/>
  <c r="T225" i="5" s="1"/>
  <c r="B226" i="5"/>
  <c r="T226" i="5" s="1"/>
  <c r="B227" i="5"/>
  <c r="T227" i="5" s="1"/>
  <c r="B228" i="5"/>
  <c r="T228" i="5"/>
  <c r="B229" i="5"/>
  <c r="T229" i="5" s="1"/>
  <c r="B230" i="5"/>
  <c r="T230" i="5" s="1"/>
  <c r="B231" i="5"/>
  <c r="T231" i="5" s="1"/>
  <c r="B232" i="5"/>
  <c r="T232" i="5" s="1"/>
  <c r="B233" i="5"/>
  <c r="T233" i="5" s="1"/>
  <c r="B234" i="5"/>
  <c r="T234" i="5" s="1"/>
  <c r="B235" i="5"/>
  <c r="T235" i="5"/>
  <c r="B236" i="5"/>
  <c r="T236" i="5" s="1"/>
  <c r="B237" i="5"/>
  <c r="T237" i="5" s="1"/>
  <c r="B238" i="5"/>
  <c r="T238" i="5" s="1"/>
  <c r="B239" i="5"/>
  <c r="T239" i="5"/>
  <c r="B240" i="5"/>
  <c r="T240" i="5"/>
  <c r="B241" i="5"/>
  <c r="T241" i="5" s="1"/>
  <c r="B242" i="5"/>
  <c r="T242" i="5" s="1"/>
  <c r="B243" i="5"/>
  <c r="T243" i="5" s="1"/>
  <c r="B244" i="5"/>
  <c r="T244" i="5"/>
  <c r="B245" i="5"/>
  <c r="T245" i="5" s="1"/>
  <c r="B246" i="5"/>
  <c r="T246" i="5" s="1"/>
  <c r="B247" i="5"/>
  <c r="T247" i="5" s="1"/>
  <c r="B248" i="5"/>
  <c r="T248" i="5" s="1"/>
  <c r="B249" i="5"/>
  <c r="T249" i="5" s="1"/>
  <c r="B250" i="5"/>
  <c r="T250" i="5" s="1"/>
  <c r="B251" i="5"/>
  <c r="T251" i="5"/>
  <c r="B252" i="5"/>
  <c r="T252" i="5" s="1"/>
  <c r="B253" i="5"/>
  <c r="T253" i="5" s="1"/>
  <c r="B254" i="5"/>
  <c r="T254" i="5" s="1"/>
  <c r="B255" i="5"/>
  <c r="T255" i="5"/>
  <c r="B256" i="5"/>
  <c r="T256" i="5"/>
  <c r="B257" i="5"/>
  <c r="T257" i="5" s="1"/>
  <c r="B258" i="5"/>
  <c r="T258" i="5" s="1"/>
  <c r="B259" i="5"/>
  <c r="T259" i="5" s="1"/>
  <c r="B260" i="5"/>
  <c r="T260" i="5"/>
  <c r="B261" i="5"/>
  <c r="T261" i="5" s="1"/>
  <c r="B262" i="5"/>
  <c r="T262" i="5" s="1"/>
  <c r="B263" i="5"/>
  <c r="T263" i="5" s="1"/>
  <c r="B264" i="5"/>
  <c r="T264" i="5" s="1"/>
  <c r="B265" i="5"/>
  <c r="T265" i="5" s="1"/>
  <c r="B266" i="5"/>
  <c r="T266" i="5" s="1"/>
  <c r="B267" i="5"/>
  <c r="T267" i="5"/>
  <c r="B268" i="5"/>
  <c r="T268" i="5" s="1"/>
  <c r="B269" i="5"/>
  <c r="T269" i="5" s="1"/>
  <c r="B270" i="5"/>
  <c r="T270" i="5" s="1"/>
  <c r="B271" i="5"/>
  <c r="T271" i="5"/>
  <c r="B272" i="5"/>
  <c r="T272" i="5"/>
  <c r="B273" i="5"/>
  <c r="T273" i="5" s="1"/>
  <c r="B274" i="5"/>
  <c r="T274" i="5" s="1"/>
  <c r="B275" i="5"/>
  <c r="T275" i="5" s="1"/>
  <c r="B276" i="5"/>
  <c r="T276" i="5"/>
  <c r="B277" i="5"/>
  <c r="T277" i="5" s="1"/>
  <c r="B278" i="5"/>
  <c r="T278" i="5" s="1"/>
  <c r="B279" i="5"/>
  <c r="T279" i="5" s="1"/>
  <c r="B280" i="5"/>
  <c r="T280" i="5" s="1"/>
  <c r="B281" i="5"/>
  <c r="T281" i="5" s="1"/>
  <c r="B282" i="5"/>
  <c r="T282" i="5" s="1"/>
  <c r="B283" i="5"/>
  <c r="T283" i="5"/>
  <c r="B284" i="5"/>
  <c r="T284" i="5" s="1"/>
  <c r="B285" i="5"/>
  <c r="T285" i="5" s="1"/>
  <c r="B286" i="5"/>
  <c r="T286" i="5" s="1"/>
  <c r="B287" i="5"/>
  <c r="T287" i="5"/>
  <c r="B288" i="5"/>
  <c r="T288" i="5"/>
  <c r="B289" i="5"/>
  <c r="T289" i="5" s="1"/>
  <c r="B290" i="5"/>
  <c r="T290" i="5" s="1"/>
  <c r="B291" i="5"/>
  <c r="T291" i="5" s="1"/>
  <c r="B292" i="5"/>
  <c r="T292" i="5"/>
  <c r="B293" i="5"/>
  <c r="T293" i="5" s="1"/>
  <c r="B294" i="5"/>
  <c r="T294" i="5" s="1"/>
  <c r="B295" i="5"/>
  <c r="T295" i="5" s="1"/>
  <c r="B296" i="5"/>
  <c r="T296" i="5" s="1"/>
  <c r="B297" i="5"/>
  <c r="T297" i="5" s="1"/>
  <c r="B298" i="5"/>
  <c r="T298" i="5" s="1"/>
  <c r="B299" i="5"/>
  <c r="T299" i="5"/>
  <c r="B300" i="5"/>
  <c r="T300" i="5" s="1"/>
  <c r="B301" i="5"/>
  <c r="T301" i="5" s="1"/>
  <c r="B302" i="5"/>
  <c r="T302" i="5" s="1"/>
  <c r="B303" i="5"/>
  <c r="T303" i="5"/>
  <c r="B304" i="5"/>
  <c r="T304" i="5"/>
  <c r="B305" i="5"/>
  <c r="T305" i="5" s="1"/>
  <c r="B306" i="5"/>
  <c r="T306" i="5" s="1"/>
  <c r="B307" i="5"/>
  <c r="T307" i="5" s="1"/>
  <c r="B308" i="5"/>
  <c r="T308" i="5"/>
  <c r="B309" i="5"/>
  <c r="T309" i="5" s="1"/>
  <c r="B310" i="5"/>
  <c r="T310" i="5" s="1"/>
  <c r="B311" i="5"/>
  <c r="T311" i="5" s="1"/>
  <c r="B312" i="5"/>
  <c r="T312" i="5" s="1"/>
  <c r="B313" i="5"/>
  <c r="T313" i="5" s="1"/>
  <c r="B314" i="5"/>
  <c r="T314" i="5" s="1"/>
  <c r="B315" i="5"/>
  <c r="T315" i="5" s="1"/>
  <c r="B316" i="5"/>
  <c r="T316" i="5" s="1"/>
  <c r="B317" i="5"/>
  <c r="T317" i="5" s="1"/>
  <c r="B318" i="5"/>
  <c r="T318" i="5" s="1"/>
  <c r="B319" i="5"/>
  <c r="T319" i="5"/>
  <c r="B320" i="5"/>
  <c r="T320" i="5" s="1"/>
  <c r="B321" i="5"/>
  <c r="T321" i="5" s="1"/>
  <c r="B322" i="5"/>
  <c r="T322" i="5" s="1"/>
  <c r="B323" i="5"/>
  <c r="T323" i="5" s="1"/>
  <c r="B324" i="5"/>
  <c r="T324" i="5"/>
  <c r="B325" i="5"/>
  <c r="T325" i="5" s="1"/>
  <c r="B326" i="5"/>
  <c r="T326" i="5" s="1"/>
  <c r="B327" i="5"/>
  <c r="T327" i="5" s="1"/>
  <c r="B328" i="5"/>
  <c r="T328" i="5" s="1"/>
  <c r="B329" i="5"/>
  <c r="T329" i="5" s="1"/>
  <c r="B330" i="5"/>
  <c r="T330" i="5" s="1"/>
  <c r="B331" i="5"/>
  <c r="T331" i="5" s="1"/>
  <c r="B332" i="5"/>
  <c r="T332" i="5" s="1"/>
  <c r="B333" i="5"/>
  <c r="T333" i="5" s="1"/>
  <c r="B334" i="5"/>
  <c r="T334" i="5" s="1"/>
  <c r="B335" i="5"/>
  <c r="T335" i="5"/>
  <c r="B336" i="5"/>
  <c r="T336" i="5" s="1"/>
  <c r="B337" i="5"/>
  <c r="T337" i="5" s="1"/>
  <c r="B338" i="5"/>
  <c r="T338" i="5" s="1"/>
  <c r="B339" i="5"/>
  <c r="T339" i="5" s="1"/>
  <c r="B340" i="5"/>
  <c r="T340" i="5"/>
  <c r="B341" i="5"/>
  <c r="T341" i="5" s="1"/>
  <c r="B342" i="5"/>
  <c r="T342" i="5" s="1"/>
  <c r="B343" i="5"/>
  <c r="T343" i="5" s="1"/>
  <c r="B344" i="5"/>
  <c r="T344" i="5" s="1"/>
  <c r="B345" i="5"/>
  <c r="T345" i="5" s="1"/>
  <c r="B346" i="5"/>
  <c r="T346" i="5" s="1"/>
  <c r="B347" i="5"/>
  <c r="T347" i="5"/>
  <c r="B348" i="5"/>
  <c r="T348" i="5"/>
  <c r="B349" i="5"/>
  <c r="T349" i="5"/>
  <c r="B350" i="5"/>
  <c r="T350" i="5" s="1"/>
  <c r="B351" i="5"/>
  <c r="T351" i="5"/>
  <c r="B352" i="5"/>
  <c r="T352" i="5"/>
  <c r="B353" i="5"/>
  <c r="T353" i="5" s="1"/>
  <c r="B354" i="5"/>
  <c r="T354" i="5" s="1"/>
  <c r="B355" i="5"/>
  <c r="T355" i="5"/>
  <c r="B356" i="5"/>
  <c r="T356" i="5"/>
  <c r="B357" i="5"/>
  <c r="T357" i="5" s="1"/>
  <c r="B358" i="5"/>
  <c r="T358" i="5" s="1"/>
  <c r="B359" i="5"/>
  <c r="T359" i="5"/>
  <c r="B360" i="5"/>
  <c r="T360" i="5"/>
  <c r="B361" i="5"/>
  <c r="T361" i="5" s="1"/>
  <c r="B362" i="5"/>
  <c r="T362" i="5" s="1"/>
  <c r="B363" i="5"/>
  <c r="T363" i="5"/>
  <c r="B364" i="5"/>
  <c r="T364" i="5"/>
  <c r="B365" i="5"/>
  <c r="T365" i="5" s="1"/>
  <c r="B366" i="5"/>
  <c r="T366" i="5" s="1"/>
  <c r="B367" i="5"/>
  <c r="T367" i="5"/>
  <c r="B368" i="5"/>
  <c r="T368" i="5"/>
  <c r="B369" i="5"/>
  <c r="T369" i="5" s="1"/>
  <c r="B370" i="5"/>
  <c r="T370" i="5" s="1"/>
  <c r="B371" i="5"/>
  <c r="T371" i="5"/>
  <c r="B372" i="5"/>
  <c r="T372" i="5"/>
  <c r="B373" i="5"/>
  <c r="T373" i="5" s="1"/>
  <c r="B374" i="5"/>
  <c r="T374" i="5" s="1"/>
  <c r="B375" i="5"/>
  <c r="T375" i="5"/>
  <c r="B376" i="5"/>
  <c r="T376" i="5"/>
  <c r="B377" i="5"/>
  <c r="T377" i="5" s="1"/>
  <c r="B378" i="5"/>
  <c r="T378" i="5" s="1"/>
  <c r="B379" i="5"/>
  <c r="T379" i="5"/>
  <c r="B380" i="5"/>
  <c r="T380" i="5" s="1"/>
  <c r="B381" i="5"/>
  <c r="T381" i="5" s="1"/>
  <c r="B382" i="5"/>
  <c r="T382" i="5" s="1"/>
  <c r="B383" i="5"/>
  <c r="T383" i="5"/>
  <c r="B384" i="5"/>
  <c r="T384" i="5" s="1"/>
  <c r="B385" i="5"/>
  <c r="T385" i="5" s="1"/>
  <c r="B386" i="5"/>
  <c r="T386" i="5" s="1"/>
  <c r="B387" i="5"/>
  <c r="T387" i="5"/>
  <c r="B388" i="5"/>
  <c r="T388" i="5" s="1"/>
  <c r="B389" i="5"/>
  <c r="T389" i="5" s="1"/>
  <c r="B390" i="5"/>
  <c r="T390" i="5" s="1"/>
  <c r="B391" i="5"/>
  <c r="T391" i="5"/>
  <c r="B392" i="5"/>
  <c r="T392" i="5" s="1"/>
  <c r="B393" i="5"/>
  <c r="T393" i="5" s="1"/>
  <c r="B394" i="5"/>
  <c r="T394" i="5" s="1"/>
  <c r="B395" i="5"/>
  <c r="T395" i="5"/>
  <c r="B396" i="5"/>
  <c r="T396" i="5" s="1"/>
  <c r="B397" i="5"/>
  <c r="T397" i="5" s="1"/>
  <c r="B398" i="5"/>
  <c r="T398" i="5" s="1"/>
  <c r="B399" i="5"/>
  <c r="T399" i="5"/>
  <c r="B400" i="5"/>
  <c r="T400" i="5" s="1"/>
  <c r="B401" i="5"/>
  <c r="T401" i="5" s="1"/>
  <c r="B402" i="5"/>
  <c r="T402" i="5" s="1"/>
  <c r="B403" i="5"/>
  <c r="T403" i="5"/>
  <c r="B404" i="5"/>
  <c r="T404" i="5" s="1"/>
  <c r="B405" i="5"/>
  <c r="T405" i="5" s="1"/>
  <c r="B406" i="5"/>
  <c r="T406" i="5" s="1"/>
  <c r="B407" i="5"/>
  <c r="T407" i="5"/>
  <c r="B408" i="5"/>
  <c r="T408" i="5" s="1"/>
  <c r="B409" i="5"/>
  <c r="T409" i="5" s="1"/>
  <c r="B410" i="5"/>
  <c r="T410" i="5" s="1"/>
  <c r="B411" i="5"/>
  <c r="T411" i="5"/>
  <c r="B412" i="5"/>
  <c r="T412" i="5" s="1"/>
  <c r="B413" i="5"/>
  <c r="T413" i="5" s="1"/>
  <c r="B414" i="5"/>
  <c r="T414" i="5" s="1"/>
  <c r="B415" i="5"/>
  <c r="T415" i="5"/>
  <c r="B416" i="5"/>
  <c r="T416" i="5" s="1"/>
  <c r="B417" i="5"/>
  <c r="T417" i="5" s="1"/>
  <c r="B418" i="5"/>
  <c r="T418" i="5" s="1"/>
  <c r="B419" i="5"/>
  <c r="T419" i="5"/>
  <c r="B420" i="5"/>
  <c r="T420" i="5" s="1"/>
  <c r="B421" i="5"/>
  <c r="T421" i="5" s="1"/>
  <c r="B422" i="5"/>
  <c r="T422" i="5" s="1"/>
  <c r="B423" i="5"/>
  <c r="T423" i="5"/>
  <c r="B424" i="5"/>
  <c r="T424" i="5" s="1"/>
  <c r="B425" i="5"/>
  <c r="T425" i="5" s="1"/>
  <c r="B426" i="5"/>
  <c r="T426" i="5" s="1"/>
  <c r="B427" i="5"/>
  <c r="T427" i="5"/>
  <c r="B428" i="5"/>
  <c r="T428" i="5" s="1"/>
  <c r="B429" i="5"/>
  <c r="T429" i="5" s="1"/>
  <c r="B430" i="5"/>
  <c r="T430" i="5" s="1"/>
  <c r="B431" i="5"/>
  <c r="T431" i="5"/>
  <c r="B432" i="5"/>
  <c r="T432" i="5" s="1"/>
  <c r="B433" i="5"/>
  <c r="T433" i="5" s="1"/>
  <c r="B434" i="5"/>
  <c r="T434" i="5" s="1"/>
  <c r="B435" i="5"/>
  <c r="T435" i="5"/>
  <c r="B436" i="5"/>
  <c r="T436" i="5" s="1"/>
  <c r="B437" i="5"/>
  <c r="T437" i="5" s="1"/>
  <c r="B438" i="5"/>
  <c r="T438" i="5" s="1"/>
  <c r="B439" i="5"/>
  <c r="T439" i="5"/>
  <c r="B440" i="5"/>
  <c r="T440" i="5" s="1"/>
  <c r="B441" i="5"/>
  <c r="T441" i="5" s="1"/>
  <c r="B442" i="5"/>
  <c r="T442" i="5" s="1"/>
  <c r="B443" i="5"/>
  <c r="T443" i="5"/>
  <c r="B444" i="5"/>
  <c r="T444" i="5" s="1"/>
  <c r="B445" i="5"/>
  <c r="T445" i="5" s="1"/>
  <c r="B446" i="5"/>
  <c r="T446" i="5" s="1"/>
  <c r="B447" i="5"/>
  <c r="T447" i="5"/>
  <c r="B448" i="5"/>
  <c r="T448" i="5" s="1"/>
  <c r="B449" i="5"/>
  <c r="T449" i="5" s="1"/>
  <c r="B450" i="5"/>
  <c r="T450" i="5" s="1"/>
  <c r="B451" i="5"/>
  <c r="T451" i="5"/>
  <c r="B452" i="5"/>
  <c r="T452" i="5" s="1"/>
  <c r="B453" i="5"/>
  <c r="T453" i="5" s="1"/>
  <c r="B454" i="5"/>
  <c r="T454" i="5" s="1"/>
  <c r="B455" i="5"/>
  <c r="T455" i="5"/>
  <c r="B456" i="5"/>
  <c r="T456" i="5" s="1"/>
  <c r="B457" i="5"/>
  <c r="T457" i="5" s="1"/>
  <c r="B458" i="5"/>
  <c r="T458" i="5" s="1"/>
  <c r="B459" i="5"/>
  <c r="T459" i="5"/>
  <c r="B460" i="5"/>
  <c r="T460" i="5" s="1"/>
  <c r="B461" i="5"/>
  <c r="T461" i="5" s="1"/>
  <c r="B462" i="5"/>
  <c r="T462" i="5" s="1"/>
  <c r="B463" i="5"/>
  <c r="T463" i="5"/>
  <c r="B464" i="5"/>
  <c r="T464" i="5" s="1"/>
  <c r="B465" i="5"/>
  <c r="T465" i="5" s="1"/>
  <c r="B466" i="5"/>
  <c r="T466" i="5" s="1"/>
  <c r="B467" i="5"/>
  <c r="T467" i="5"/>
  <c r="B468" i="5"/>
  <c r="T468" i="5" s="1"/>
  <c r="B469" i="5"/>
  <c r="T469" i="5" s="1"/>
  <c r="B470" i="5"/>
  <c r="T470" i="5" s="1"/>
  <c r="B471" i="5"/>
  <c r="T471" i="5"/>
  <c r="B472" i="5"/>
  <c r="T472" i="5" s="1"/>
  <c r="B473" i="5"/>
  <c r="T473" i="5" s="1"/>
  <c r="B474" i="5"/>
  <c r="T474" i="5" s="1"/>
  <c r="B475" i="5"/>
  <c r="T475" i="5"/>
  <c r="B476" i="5"/>
  <c r="T476" i="5" s="1"/>
  <c r="B477" i="5"/>
  <c r="T477" i="5" s="1"/>
  <c r="B478" i="5"/>
  <c r="T478" i="5" s="1"/>
  <c r="B479" i="5"/>
  <c r="T479" i="5"/>
  <c r="B480" i="5"/>
  <c r="T480" i="5" s="1"/>
  <c r="B481" i="5"/>
  <c r="T481" i="5" s="1"/>
  <c r="B482" i="5"/>
  <c r="T482" i="5" s="1"/>
  <c r="B483" i="5"/>
  <c r="T483" i="5"/>
  <c r="B484" i="5"/>
  <c r="T484" i="5" s="1"/>
  <c r="B485" i="5"/>
  <c r="T485" i="5" s="1"/>
  <c r="B486" i="5"/>
  <c r="T486" i="5" s="1"/>
  <c r="B487" i="5"/>
  <c r="T487" i="5"/>
  <c r="B488" i="5"/>
  <c r="T488" i="5" s="1"/>
  <c r="B489" i="5"/>
  <c r="T489" i="5" s="1"/>
  <c r="B490" i="5"/>
  <c r="T490" i="5" s="1"/>
  <c r="B491" i="5"/>
  <c r="T491" i="5"/>
  <c r="B492" i="5"/>
  <c r="T492" i="5" s="1"/>
  <c r="B493" i="5"/>
  <c r="T493" i="5" s="1"/>
  <c r="B494" i="5"/>
  <c r="T494" i="5" s="1"/>
  <c r="B495" i="5"/>
  <c r="T495" i="5"/>
  <c r="B496" i="5"/>
  <c r="T496" i="5" s="1"/>
  <c r="B497" i="5"/>
  <c r="T497" i="5" s="1"/>
  <c r="B498" i="5"/>
  <c r="T498" i="5" s="1"/>
  <c r="B499" i="5"/>
  <c r="T499" i="5"/>
  <c r="B500" i="5"/>
  <c r="T500" i="5" s="1"/>
  <c r="B501" i="5"/>
  <c r="T501" i="5" s="1"/>
  <c r="B502" i="5"/>
  <c r="T502" i="5" s="1"/>
  <c r="B503" i="5"/>
  <c r="T503" i="5"/>
  <c r="B504" i="5"/>
  <c r="T504" i="5" s="1"/>
  <c r="B505" i="5"/>
  <c r="T505" i="5" s="1"/>
  <c r="B506" i="5"/>
  <c r="T506" i="5" s="1"/>
  <c r="B507" i="5"/>
  <c r="T507" i="5"/>
  <c r="B508" i="5"/>
  <c r="T508" i="5" s="1"/>
  <c r="B509" i="5"/>
  <c r="T509" i="5" s="1"/>
  <c r="B510" i="5"/>
  <c r="T510" i="5" s="1"/>
  <c r="B511" i="5"/>
  <c r="T511" i="5"/>
  <c r="B512" i="5"/>
  <c r="T512" i="5" s="1"/>
  <c r="B513" i="5"/>
  <c r="T513" i="5" s="1"/>
  <c r="B514" i="5"/>
  <c r="T514" i="5" s="1"/>
  <c r="B515" i="5"/>
  <c r="T515" i="5"/>
  <c r="B516" i="5"/>
  <c r="T516" i="5" s="1"/>
  <c r="B517" i="5"/>
  <c r="T517" i="5" s="1"/>
  <c r="B518" i="5"/>
  <c r="T518" i="5" s="1"/>
  <c r="B519" i="5"/>
  <c r="T519" i="5"/>
  <c r="B520" i="5"/>
  <c r="T520" i="5" s="1"/>
  <c r="B521" i="5"/>
  <c r="T521" i="5" s="1"/>
  <c r="B522" i="5"/>
  <c r="T522" i="5" s="1"/>
  <c r="B523" i="5"/>
  <c r="T523" i="5"/>
  <c r="B524" i="5"/>
  <c r="T524" i="5" s="1"/>
  <c r="B525" i="5"/>
  <c r="T525" i="5" s="1"/>
  <c r="B526" i="5"/>
  <c r="T526" i="5" s="1"/>
  <c r="B527" i="5"/>
  <c r="T527" i="5"/>
  <c r="B528" i="5"/>
  <c r="T528" i="5" s="1"/>
  <c r="B529" i="5"/>
  <c r="T529" i="5" s="1"/>
  <c r="B530" i="5"/>
  <c r="T530" i="5" s="1"/>
  <c r="B531" i="5"/>
  <c r="T531" i="5"/>
  <c r="B532" i="5"/>
  <c r="T532" i="5" s="1"/>
  <c r="B533" i="5"/>
  <c r="T533" i="5" s="1"/>
  <c r="B534" i="5"/>
  <c r="T534" i="5" s="1"/>
  <c r="B535" i="5"/>
  <c r="T535" i="5"/>
  <c r="B536" i="5"/>
  <c r="T536" i="5" s="1"/>
  <c r="B537" i="5"/>
  <c r="T537" i="5" s="1"/>
  <c r="B538" i="5"/>
  <c r="T538" i="5" s="1"/>
  <c r="B539" i="5"/>
  <c r="T539" i="5"/>
  <c r="B540" i="5"/>
  <c r="T540" i="5" s="1"/>
  <c r="B541" i="5"/>
  <c r="T541" i="5" s="1"/>
  <c r="B542" i="5"/>
  <c r="T542" i="5" s="1"/>
  <c r="B543" i="5"/>
  <c r="T543" i="5"/>
  <c r="B544" i="5"/>
  <c r="T544" i="5" s="1"/>
  <c r="B545" i="5"/>
  <c r="T545" i="5" s="1"/>
  <c r="B546" i="5"/>
  <c r="T546" i="5" s="1"/>
  <c r="B547" i="5"/>
  <c r="T547" i="5"/>
  <c r="B548" i="5"/>
  <c r="T548" i="5" s="1"/>
  <c r="B549" i="5"/>
  <c r="T549" i="5" s="1"/>
  <c r="B550" i="5"/>
  <c r="T550" i="5" s="1"/>
  <c r="B551" i="5"/>
  <c r="T551" i="5"/>
  <c r="B552" i="5"/>
  <c r="T552" i="5" s="1"/>
  <c r="B553" i="5"/>
  <c r="T553" i="5" s="1"/>
  <c r="B554" i="5"/>
  <c r="T554" i="5" s="1"/>
  <c r="B555" i="5"/>
  <c r="T555" i="5"/>
  <c r="B556" i="5"/>
  <c r="T556" i="5" s="1"/>
  <c r="B557" i="5"/>
  <c r="T557" i="5" s="1"/>
  <c r="B558" i="5"/>
  <c r="T558" i="5" s="1"/>
  <c r="B559" i="5"/>
  <c r="T559" i="5"/>
  <c r="B560" i="5"/>
  <c r="T560" i="5" s="1"/>
  <c r="B561" i="5"/>
  <c r="T561" i="5" s="1"/>
  <c r="B562" i="5"/>
  <c r="T562" i="5" s="1"/>
  <c r="B563" i="5"/>
  <c r="T563" i="5"/>
  <c r="B564" i="5"/>
  <c r="T564" i="5" s="1"/>
  <c r="B565" i="5"/>
  <c r="T565" i="5" s="1"/>
  <c r="B566" i="5"/>
  <c r="T566" i="5" s="1"/>
  <c r="B567" i="5"/>
  <c r="T567" i="5"/>
  <c r="B568" i="5"/>
  <c r="T568" i="5" s="1"/>
  <c r="B569" i="5"/>
  <c r="T569" i="5" s="1"/>
  <c r="B570" i="5"/>
  <c r="T570" i="5" s="1"/>
  <c r="B571" i="5"/>
  <c r="T571" i="5"/>
  <c r="B572" i="5"/>
  <c r="T572" i="5" s="1"/>
  <c r="B573" i="5"/>
  <c r="T573" i="5" s="1"/>
  <c r="B574" i="5"/>
  <c r="T574" i="5" s="1"/>
  <c r="B575" i="5"/>
  <c r="T575" i="5"/>
  <c r="B576" i="5"/>
  <c r="T576" i="5" s="1"/>
  <c r="B577" i="5"/>
  <c r="T577" i="5" s="1"/>
  <c r="B578" i="5"/>
  <c r="T578" i="5" s="1"/>
  <c r="B579" i="5"/>
  <c r="T579" i="5"/>
  <c r="B580" i="5"/>
  <c r="T580" i="5" s="1"/>
  <c r="B581" i="5"/>
  <c r="T581" i="5" s="1"/>
  <c r="B582" i="5"/>
  <c r="T582" i="5" s="1"/>
  <c r="B583" i="5"/>
  <c r="T583" i="5" s="1"/>
  <c r="B584" i="5"/>
  <c r="T584" i="5" s="1"/>
  <c r="B585" i="5"/>
  <c r="T585" i="5" s="1"/>
  <c r="B586" i="5"/>
  <c r="T586" i="5" s="1"/>
  <c r="B587" i="5"/>
  <c r="T587" i="5"/>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c r="B600" i="5"/>
  <c r="T600" i="5" s="1"/>
  <c r="B601" i="5"/>
  <c r="T601" i="5" s="1"/>
  <c r="B602" i="5"/>
  <c r="T602" i="5" s="1"/>
  <c r="B603" i="5"/>
  <c r="T603" i="5"/>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c r="B632" i="5"/>
  <c r="T632" i="5" s="1"/>
  <c r="B633" i="5"/>
  <c r="T633" i="5" s="1"/>
  <c r="B634" i="5"/>
  <c r="T634" i="5" s="1"/>
  <c r="B635" i="5"/>
  <c r="T635" i="5"/>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c r="B664" i="5"/>
  <c r="T664" i="5" s="1"/>
  <c r="B665" i="5"/>
  <c r="T665" i="5" s="1"/>
  <c r="B666" i="5"/>
  <c r="T666" i="5" s="1"/>
  <c r="B667" i="5"/>
  <c r="T667" i="5"/>
  <c r="B668" i="5"/>
  <c r="T668" i="5" s="1"/>
  <c r="B669" i="5"/>
  <c r="T669" i="5" s="1"/>
  <c r="B670" i="5"/>
  <c r="T670" i="5" s="1"/>
  <c r="B671" i="5"/>
  <c r="T671" i="5" s="1"/>
  <c r="B672" i="5"/>
  <c r="T672" i="5" s="1"/>
  <c r="B673" i="5"/>
  <c r="T673" i="5" s="1"/>
  <c r="B674" i="5"/>
  <c r="T674" i="5" s="1"/>
  <c r="B675" i="5"/>
  <c r="T675" i="5"/>
  <c r="B676" i="5"/>
  <c r="T676" i="5" s="1"/>
  <c r="B677" i="5"/>
  <c r="T677" i="5" s="1"/>
  <c r="B678" i="5"/>
  <c r="T678" i="5" s="1"/>
  <c r="B679" i="5"/>
  <c r="T679" i="5"/>
  <c r="B680" i="5"/>
  <c r="T680" i="5" s="1"/>
  <c r="B681" i="5"/>
  <c r="T681" i="5" s="1"/>
  <c r="B682" i="5"/>
  <c r="T682" i="5" s="1"/>
  <c r="B683" i="5"/>
  <c r="T683" i="5"/>
  <c r="B684" i="5"/>
  <c r="T684" i="5" s="1"/>
  <c r="B685" i="5"/>
  <c r="T685" i="5" s="1"/>
  <c r="B686" i="5"/>
  <c r="T686" i="5"/>
  <c r="B687" i="5"/>
  <c r="T687" i="5"/>
  <c r="B688" i="5"/>
  <c r="T688" i="5"/>
  <c r="B689" i="5"/>
  <c r="T689" i="5" s="1"/>
  <c r="B690" i="5"/>
  <c r="T690" i="5"/>
  <c r="B691" i="5"/>
  <c r="T691" i="5"/>
  <c r="B692" i="5"/>
  <c r="T692" i="5"/>
  <c r="B693" i="5"/>
  <c r="T693" i="5" s="1"/>
  <c r="B694" i="5"/>
  <c r="T694" i="5"/>
  <c r="B695" i="5"/>
  <c r="T695" i="5"/>
  <c r="B696" i="5"/>
  <c r="T696" i="5"/>
  <c r="B697" i="5"/>
  <c r="T697" i="5" s="1"/>
  <c r="B698" i="5"/>
  <c r="T698" i="5"/>
  <c r="B699" i="5"/>
  <c r="T699" i="5"/>
  <c r="B700" i="5"/>
  <c r="T700" i="5"/>
  <c r="B701" i="5"/>
  <c r="T701" i="5" s="1"/>
  <c r="B702" i="5"/>
  <c r="T702" i="5"/>
  <c r="B703" i="5"/>
  <c r="T703" i="5"/>
  <c r="B704" i="5"/>
  <c r="T704" i="5"/>
  <c r="B705" i="5"/>
  <c r="T705" i="5" s="1"/>
  <c r="B706" i="5"/>
  <c r="T706" i="5"/>
  <c r="B707" i="5"/>
  <c r="T707" i="5"/>
  <c r="B708" i="5"/>
  <c r="T708" i="5"/>
  <c r="B709" i="5"/>
  <c r="T709" i="5" s="1"/>
  <c r="B710" i="5"/>
  <c r="T710" i="5"/>
  <c r="B711" i="5"/>
  <c r="T711" i="5"/>
  <c r="B712" i="5"/>
  <c r="T712" i="5"/>
  <c r="B713" i="5"/>
  <c r="T713" i="5" s="1"/>
  <c r="B714" i="5"/>
  <c r="T714" i="5"/>
  <c r="B715" i="5"/>
  <c r="T715" i="5"/>
  <c r="B716" i="5"/>
  <c r="T716" i="5"/>
  <c r="B717" i="5"/>
  <c r="T717" i="5" s="1"/>
  <c r="B718" i="5"/>
  <c r="T718" i="5"/>
  <c r="B719" i="5"/>
  <c r="T719" i="5"/>
  <c r="B720" i="5"/>
  <c r="T720" i="5"/>
  <c r="B721" i="5"/>
  <c r="T721" i="5" s="1"/>
  <c r="B722" i="5"/>
  <c r="T722" i="5" s="1"/>
  <c r="B723" i="5"/>
  <c r="T723" i="5"/>
  <c r="B724" i="5"/>
  <c r="T724" i="5"/>
  <c r="B725" i="5"/>
  <c r="T725" i="5" s="1"/>
  <c r="B726" i="5"/>
  <c r="T726" i="5" s="1"/>
  <c r="B727" i="5"/>
  <c r="T727" i="5"/>
  <c r="B728" i="5"/>
  <c r="T728" i="5"/>
  <c r="B729" i="5"/>
  <c r="T729" i="5" s="1"/>
  <c r="B730" i="5"/>
  <c r="T730" i="5" s="1"/>
  <c r="B731" i="5"/>
  <c r="T731" i="5"/>
  <c r="B732" i="5"/>
  <c r="T732" i="5"/>
  <c r="B733" i="5"/>
  <c r="T733" i="5" s="1"/>
  <c r="B734" i="5"/>
  <c r="T734" i="5" s="1"/>
  <c r="B735" i="5"/>
  <c r="T735" i="5"/>
  <c r="B736" i="5"/>
  <c r="T736" i="5"/>
  <c r="B737" i="5"/>
  <c r="T737" i="5" s="1"/>
  <c r="B738" i="5"/>
  <c r="T738" i="5" s="1"/>
  <c r="B739" i="5"/>
  <c r="T739" i="5"/>
  <c r="B740" i="5"/>
  <c r="T740" i="5"/>
  <c r="B741" i="5"/>
  <c r="T741" i="5" s="1"/>
  <c r="B742" i="5"/>
  <c r="T742" i="5" s="1"/>
  <c r="B743" i="5"/>
  <c r="T743" i="5"/>
  <c r="B744" i="5"/>
  <c r="T744" i="5"/>
  <c r="B745" i="5"/>
  <c r="T745" i="5" s="1"/>
  <c r="B746" i="5"/>
  <c r="T746" i="5" s="1"/>
  <c r="B747" i="5"/>
  <c r="T747" i="5"/>
  <c r="B748" i="5"/>
  <c r="T748" i="5"/>
  <c r="B749" i="5"/>
  <c r="T749" i="5" s="1"/>
  <c r="B750" i="5"/>
  <c r="T750" i="5" s="1"/>
  <c r="B751" i="5"/>
  <c r="T751" i="5"/>
  <c r="B752" i="5"/>
  <c r="T752" i="5"/>
  <c r="B753" i="5"/>
  <c r="T753" i="5" s="1"/>
  <c r="B754" i="5"/>
  <c r="T754" i="5" s="1"/>
  <c r="B755" i="5"/>
  <c r="T755" i="5"/>
  <c r="B756" i="5"/>
  <c r="T756" i="5"/>
  <c r="B757" i="5"/>
  <c r="T757" i="5" s="1"/>
  <c r="B758" i="5"/>
  <c r="T758" i="5" s="1"/>
  <c r="B759" i="5"/>
  <c r="T759" i="5"/>
  <c r="B760" i="5"/>
  <c r="T760" i="5"/>
  <c r="B761" i="5"/>
  <c r="T761" i="5" s="1"/>
  <c r="B762" i="5"/>
  <c r="T762" i="5" s="1"/>
  <c r="B763" i="5"/>
  <c r="T763" i="5"/>
  <c r="B764" i="5"/>
  <c r="T764" i="5"/>
  <c r="B765" i="5"/>
  <c r="T765" i="5" s="1"/>
  <c r="B766" i="5"/>
  <c r="T766" i="5" s="1"/>
  <c r="B767" i="5"/>
  <c r="T767" i="5"/>
  <c r="B768" i="5"/>
  <c r="T768" i="5"/>
  <c r="B769" i="5"/>
  <c r="T769" i="5" s="1"/>
  <c r="B770" i="5"/>
  <c r="T770" i="5" s="1"/>
  <c r="B771" i="5"/>
  <c r="T771" i="5" s="1"/>
  <c r="B772" i="5"/>
  <c r="T772" i="5"/>
  <c r="B773" i="5"/>
  <c r="T773" i="5" s="1"/>
  <c r="B774" i="5"/>
  <c r="T774" i="5" s="1"/>
  <c r="B775" i="5"/>
  <c r="T775" i="5" s="1"/>
  <c r="B776" i="5"/>
  <c r="T776" i="5"/>
  <c r="B777" i="5"/>
  <c r="T777" i="5" s="1"/>
  <c r="B778" i="5"/>
  <c r="T778" i="5" s="1"/>
  <c r="B779" i="5"/>
  <c r="T779" i="5" s="1"/>
  <c r="B780" i="5"/>
  <c r="T780" i="5"/>
  <c r="B781" i="5"/>
  <c r="T781" i="5" s="1"/>
  <c r="B782" i="5"/>
  <c r="T782" i="5" s="1"/>
  <c r="B783" i="5"/>
  <c r="T783" i="5" s="1"/>
  <c r="B784" i="5"/>
  <c r="T784" i="5"/>
  <c r="B785" i="5"/>
  <c r="T785" i="5" s="1"/>
  <c r="B786" i="5"/>
  <c r="T786" i="5" s="1"/>
  <c r="B787" i="5"/>
  <c r="T787" i="5" s="1"/>
  <c r="B788" i="5"/>
  <c r="T788" i="5"/>
  <c r="B789" i="5"/>
  <c r="T789" i="5" s="1"/>
  <c r="B790" i="5"/>
  <c r="T790" i="5" s="1"/>
  <c r="B791" i="5"/>
  <c r="T791" i="5" s="1"/>
  <c r="B792" i="5"/>
  <c r="T792" i="5"/>
  <c r="B793" i="5"/>
  <c r="T793" i="5" s="1"/>
  <c r="B794" i="5"/>
  <c r="T794" i="5" s="1"/>
  <c r="B795" i="5"/>
  <c r="T795" i="5" s="1"/>
  <c r="B796" i="5"/>
  <c r="T796" i="5"/>
  <c r="B797" i="5"/>
  <c r="T797" i="5" s="1"/>
  <c r="B798" i="5"/>
  <c r="T798" i="5" s="1"/>
  <c r="B799" i="5"/>
  <c r="T799" i="5" s="1"/>
  <c r="B800" i="5"/>
  <c r="T800" i="5"/>
  <c r="B801" i="5"/>
  <c r="T801" i="5" s="1"/>
  <c r="B802" i="5"/>
  <c r="T802" i="5" s="1"/>
  <c r="B803" i="5"/>
  <c r="T803" i="5" s="1"/>
  <c r="B804" i="5"/>
  <c r="T804" i="5"/>
  <c r="B805" i="5"/>
  <c r="T805" i="5" s="1"/>
  <c r="B806" i="5"/>
  <c r="T806" i="5" s="1"/>
  <c r="B807" i="5"/>
  <c r="T807" i="5" s="1"/>
  <c r="B808" i="5"/>
  <c r="T808" i="5"/>
  <c r="B809" i="5"/>
  <c r="T809" i="5" s="1"/>
  <c r="B810" i="5"/>
  <c r="T810" i="5" s="1"/>
  <c r="B811" i="5"/>
  <c r="T811" i="5" s="1"/>
  <c r="B812" i="5"/>
  <c r="T812" i="5"/>
  <c r="B813" i="5"/>
  <c r="T813" i="5" s="1"/>
  <c r="B814" i="5"/>
  <c r="T814" i="5" s="1"/>
  <c r="B815" i="5"/>
  <c r="T815" i="5" s="1"/>
  <c r="B816" i="5"/>
  <c r="T816" i="5"/>
  <c r="B817" i="5"/>
  <c r="T817" i="5" s="1"/>
  <c r="B818" i="5"/>
  <c r="T818" i="5" s="1"/>
  <c r="B819" i="5"/>
  <c r="T819" i="5" s="1"/>
  <c r="B820" i="5"/>
  <c r="T820" i="5"/>
  <c r="B821" i="5"/>
  <c r="T821" i="5" s="1"/>
  <c r="B822" i="5"/>
  <c r="T822" i="5" s="1"/>
  <c r="B823" i="5"/>
  <c r="T823" i="5" s="1"/>
  <c r="B824" i="5"/>
  <c r="T824" i="5"/>
  <c r="B825" i="5"/>
  <c r="T825" i="5" s="1"/>
  <c r="B826" i="5"/>
  <c r="T826" i="5" s="1"/>
  <c r="B827" i="5"/>
  <c r="T827" i="5" s="1"/>
  <c r="B828" i="5"/>
  <c r="T828" i="5"/>
  <c r="B829" i="5"/>
  <c r="T829" i="5" s="1"/>
  <c r="B830" i="5"/>
  <c r="T830" i="5" s="1"/>
  <c r="B831" i="5"/>
  <c r="T831" i="5" s="1"/>
  <c r="B832" i="5"/>
  <c r="T832" i="5"/>
  <c r="B833" i="5"/>
  <c r="T833" i="5" s="1"/>
  <c r="B834" i="5"/>
  <c r="T834" i="5" s="1"/>
  <c r="B835" i="5"/>
  <c r="T835" i="5" s="1"/>
  <c r="B836" i="5"/>
  <c r="T836" i="5"/>
  <c r="B837" i="5"/>
  <c r="T837" i="5" s="1"/>
  <c r="B838" i="5"/>
  <c r="T838" i="5" s="1"/>
  <c r="B839" i="5"/>
  <c r="T839" i="5" s="1"/>
  <c r="B840" i="5"/>
  <c r="T840" i="5"/>
  <c r="B841" i="5"/>
  <c r="T841" i="5" s="1"/>
  <c r="B842" i="5"/>
  <c r="T842" i="5" s="1"/>
  <c r="B843" i="5"/>
  <c r="T843" i="5" s="1"/>
  <c r="B844" i="5"/>
  <c r="T844" i="5"/>
  <c r="B845" i="5"/>
  <c r="T845" i="5" s="1"/>
  <c r="B846" i="5"/>
  <c r="T846" i="5" s="1"/>
  <c r="B847" i="5"/>
  <c r="T847" i="5" s="1"/>
  <c r="B848" i="5"/>
  <c r="T848" i="5"/>
  <c r="B849" i="5"/>
  <c r="T849" i="5" s="1"/>
  <c r="B850" i="5"/>
  <c r="T850" i="5" s="1"/>
  <c r="B851" i="5"/>
  <c r="T851" i="5" s="1"/>
  <c r="B852" i="5"/>
  <c r="T852" i="5"/>
  <c r="B853" i="5"/>
  <c r="T853" i="5" s="1"/>
  <c r="B854" i="5"/>
  <c r="T854" i="5" s="1"/>
  <c r="B855" i="5"/>
  <c r="T855" i="5" s="1"/>
  <c r="B856" i="5"/>
  <c r="T856" i="5"/>
  <c r="B857" i="5"/>
  <c r="T857" i="5" s="1"/>
  <c r="B858" i="5"/>
  <c r="T858" i="5" s="1"/>
  <c r="B859" i="5"/>
  <c r="T859" i="5" s="1"/>
  <c r="B860" i="5"/>
  <c r="T860" i="5"/>
  <c r="B861" i="5"/>
  <c r="T861" i="5" s="1"/>
  <c r="B862" i="5"/>
  <c r="T862" i="5" s="1"/>
  <c r="B863" i="5"/>
  <c r="T863" i="5" s="1"/>
  <c r="B864" i="5"/>
  <c r="T864" i="5"/>
  <c r="B865" i="5"/>
  <c r="T865" i="5" s="1"/>
  <c r="B866" i="5"/>
  <c r="T866" i="5" s="1"/>
  <c r="B867" i="5"/>
  <c r="T867" i="5" s="1"/>
  <c r="B868" i="5"/>
  <c r="T868" i="5"/>
  <c r="B869" i="5"/>
  <c r="T869" i="5" s="1"/>
  <c r="B870" i="5"/>
  <c r="T870" i="5" s="1"/>
  <c r="B871" i="5"/>
  <c r="T871" i="5" s="1"/>
  <c r="B872" i="5"/>
  <c r="T872" i="5"/>
  <c r="B873" i="5"/>
  <c r="T873" i="5" s="1"/>
  <c r="B874" i="5"/>
  <c r="T874" i="5" s="1"/>
  <c r="B875" i="5"/>
  <c r="T875" i="5" s="1"/>
  <c r="B876" i="5"/>
  <c r="T876" i="5"/>
  <c r="B877" i="5"/>
  <c r="T877" i="5" s="1"/>
  <c r="B878" i="5"/>
  <c r="T878" i="5" s="1"/>
  <c r="B879" i="5"/>
  <c r="T879" i="5" s="1"/>
  <c r="B880" i="5"/>
  <c r="T880" i="5"/>
  <c r="B881" i="5"/>
  <c r="T881" i="5" s="1"/>
  <c r="B882" i="5"/>
  <c r="T882" i="5" s="1"/>
  <c r="B883" i="5"/>
  <c r="T883" i="5" s="1"/>
  <c r="B884" i="5"/>
  <c r="T884" i="5"/>
  <c r="B885" i="5"/>
  <c r="T885" i="5" s="1"/>
  <c r="B886" i="5"/>
  <c r="T886" i="5" s="1"/>
  <c r="B887" i="5"/>
  <c r="T887" i="5" s="1"/>
  <c r="B888" i="5"/>
  <c r="T888" i="5" s="1"/>
  <c r="B889" i="5"/>
  <c r="T889" i="5" s="1"/>
  <c r="B890" i="5"/>
  <c r="T890" i="5" s="1"/>
  <c r="B891" i="5"/>
  <c r="T891" i="5" s="1"/>
  <c r="B892" i="5"/>
  <c r="T892" i="5"/>
  <c r="B893" i="5"/>
  <c r="T893" i="5" s="1"/>
  <c r="B894" i="5"/>
  <c r="T894" i="5" s="1"/>
  <c r="B895" i="5"/>
  <c r="T895" i="5" s="1"/>
  <c r="B896" i="5"/>
  <c r="T896" i="5"/>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c r="B909" i="5"/>
  <c r="T909" i="5" s="1"/>
  <c r="B910" i="5"/>
  <c r="T910" i="5" s="1"/>
  <c r="B911" i="5"/>
  <c r="T911" i="5" s="1"/>
  <c r="B912" i="5"/>
  <c r="T912" i="5"/>
  <c r="B913" i="5"/>
  <c r="T913" i="5" s="1"/>
  <c r="B914" i="5"/>
  <c r="T914" i="5" s="1"/>
  <c r="B915" i="5"/>
  <c r="T915" i="5" s="1"/>
  <c r="B916" i="5"/>
  <c r="T916" i="5"/>
  <c r="B917" i="5"/>
  <c r="T917" i="5" s="1"/>
  <c r="B918" i="5"/>
  <c r="T918" i="5" s="1"/>
  <c r="B919" i="5"/>
  <c r="T919" i="5" s="1"/>
  <c r="B920" i="5"/>
  <c r="T920" i="5" s="1"/>
  <c r="B921" i="5"/>
  <c r="T921" i="5" s="1"/>
  <c r="B922" i="5"/>
  <c r="T922" i="5" s="1"/>
  <c r="B923" i="5"/>
  <c r="T923" i="5" s="1"/>
  <c r="B924" i="5"/>
  <c r="T924" i="5"/>
  <c r="B925" i="5"/>
  <c r="T925" i="5" s="1"/>
  <c r="B926" i="5"/>
  <c r="T926" i="5" s="1"/>
  <c r="B927" i="5"/>
  <c r="T927" i="5" s="1"/>
  <c r="B928" i="5"/>
  <c r="T928" i="5"/>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c r="B941" i="5"/>
  <c r="T941" i="5" s="1"/>
  <c r="B942" i="5"/>
  <c r="T942" i="5" s="1"/>
  <c r="B943" i="5"/>
  <c r="T943" i="5" s="1"/>
  <c r="B944" i="5"/>
  <c r="T944" i="5"/>
  <c r="B945" i="5"/>
  <c r="T945" i="5" s="1"/>
  <c r="B946" i="5"/>
  <c r="T946" i="5" s="1"/>
  <c r="B947" i="5"/>
  <c r="T947" i="5" s="1"/>
  <c r="B948" i="5"/>
  <c r="T948" i="5"/>
  <c r="B949" i="5"/>
  <c r="T949" i="5" s="1"/>
  <c r="B950" i="5"/>
  <c r="T950" i="5" s="1"/>
  <c r="B951" i="5"/>
  <c r="T951" i="5" s="1"/>
  <c r="B952" i="5"/>
  <c r="T952" i="5" s="1"/>
  <c r="B953" i="5"/>
  <c r="T953" i="5" s="1"/>
  <c r="B954" i="5"/>
  <c r="T954" i="5" s="1"/>
  <c r="B955" i="5"/>
  <c r="T955" i="5" s="1"/>
  <c r="B956" i="5"/>
  <c r="T956" i="5"/>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c r="B973" i="5"/>
  <c r="T973" i="5" s="1"/>
  <c r="B974" i="5"/>
  <c r="T974" i="5" s="1"/>
  <c r="B975" i="5"/>
  <c r="T975" i="5" s="1"/>
  <c r="B976" i="5"/>
  <c r="T976" i="5"/>
  <c r="B977" i="5"/>
  <c r="T977" i="5" s="1"/>
  <c r="B978" i="5"/>
  <c r="T978" i="5" s="1"/>
  <c r="B979" i="5"/>
  <c r="T979" i="5" s="1"/>
  <c r="B980" i="5"/>
  <c r="T980" i="5"/>
  <c r="B981" i="5"/>
  <c r="T981" i="5" s="1"/>
  <c r="B982" i="5"/>
  <c r="T982" i="5" s="1"/>
  <c r="B983" i="5"/>
  <c r="T983" i="5" s="1"/>
  <c r="B984" i="5"/>
  <c r="T984" i="5"/>
  <c r="B985" i="5"/>
  <c r="T985" i="5" s="1"/>
  <c r="B986" i="5"/>
  <c r="T986" i="5" s="1"/>
  <c r="B987" i="5"/>
  <c r="T987" i="5" s="1"/>
  <c r="B988" i="5"/>
  <c r="T988" i="5"/>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c r="B1005" i="5"/>
  <c r="T1005" i="5" s="1"/>
  <c r="B1006" i="5"/>
  <c r="T1006" i="5" s="1"/>
  <c r="B1007" i="5"/>
  <c r="T1007" i="5" s="1"/>
  <c r="B1008" i="5"/>
  <c r="T1008" i="5"/>
  <c r="B1009" i="5"/>
  <c r="T1009" i="5" s="1"/>
  <c r="B1010" i="5"/>
  <c r="T1010" i="5" s="1"/>
  <c r="B1011" i="5"/>
  <c r="T1011" i="5" s="1"/>
  <c r="B1012" i="5"/>
  <c r="T1012" i="5"/>
  <c r="B1013" i="5"/>
  <c r="T1013" i="5" s="1"/>
  <c r="B1014" i="5"/>
  <c r="T1014" i="5" s="1"/>
  <c r="B1015" i="5"/>
  <c r="T1015" i="5" s="1"/>
  <c r="B1016" i="5"/>
  <c r="T1016" i="5"/>
  <c r="B1017" i="5"/>
  <c r="T1017" i="5" s="1"/>
  <c r="B1018" i="5"/>
  <c r="T1018" i="5" s="1"/>
  <c r="B1019" i="5"/>
  <c r="T1019" i="5" s="1"/>
  <c r="B1020" i="5"/>
  <c r="T1020" i="5"/>
  <c r="B1021" i="5"/>
  <c r="T1021" i="5" s="1"/>
  <c r="B1022" i="5"/>
  <c r="T1022" i="5" s="1"/>
  <c r="B1023" i="5"/>
  <c r="T1023" i="5" s="1"/>
  <c r="B1024" i="5"/>
  <c r="T1024" i="5"/>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c r="B1037" i="5"/>
  <c r="T1037" i="5" s="1"/>
  <c r="B1038" i="5"/>
  <c r="T1038" i="5" s="1"/>
  <c r="B1039" i="5"/>
  <c r="T1039" i="5" s="1"/>
  <c r="B1040" i="5"/>
  <c r="T1040" i="5"/>
  <c r="B1041" i="5"/>
  <c r="T1041" i="5" s="1"/>
  <c r="B1042" i="5"/>
  <c r="T1042" i="5" s="1"/>
  <c r="B1043" i="5"/>
  <c r="T1043" i="5" s="1"/>
  <c r="B1044" i="5"/>
  <c r="T1044" i="5"/>
  <c r="B1045" i="5"/>
  <c r="T1045" i="5" s="1"/>
  <c r="B1046" i="5"/>
  <c r="T1046" i="5" s="1"/>
  <c r="B1047" i="5"/>
  <c r="T1047" i="5" s="1"/>
  <c r="B1048" i="5"/>
  <c r="T1048" i="5"/>
  <c r="B1049" i="5"/>
  <c r="T1049" i="5" s="1"/>
  <c r="B1050" i="5"/>
  <c r="T1050" i="5" s="1"/>
  <c r="B1051" i="5"/>
  <c r="T1051" i="5" s="1"/>
  <c r="B1052" i="5"/>
  <c r="T1052" i="5"/>
  <c r="B1053" i="5"/>
  <c r="T1053" i="5" s="1"/>
  <c r="B1054" i="5"/>
  <c r="T1054" i="5" s="1"/>
  <c r="B1055" i="5"/>
  <c r="T1055" i="5" s="1"/>
  <c r="B1056" i="5"/>
  <c r="T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c r="B1069" i="5"/>
  <c r="T1069" i="5" s="1"/>
  <c r="B1070" i="5"/>
  <c r="T1070" i="5" s="1"/>
  <c r="B1071" i="5"/>
  <c r="T1071" i="5" s="1"/>
  <c r="B1072" i="5"/>
  <c r="T1072" i="5"/>
  <c r="B1073" i="5"/>
  <c r="T1073" i="5" s="1"/>
  <c r="B1074" i="5"/>
  <c r="T1074" i="5" s="1"/>
  <c r="B1075" i="5"/>
  <c r="T1075" i="5" s="1"/>
  <c r="B1076" i="5"/>
  <c r="T1076" i="5"/>
  <c r="B1077" i="5"/>
  <c r="T1077" i="5" s="1"/>
  <c r="B1078" i="5"/>
  <c r="T1078" i="5" s="1"/>
  <c r="B1079" i="5"/>
  <c r="T1079" i="5" s="1"/>
  <c r="B1080" i="5"/>
  <c r="T1080" i="5"/>
  <c r="B1081" i="5"/>
  <c r="T1081" i="5" s="1"/>
  <c r="B1082" i="5"/>
  <c r="T1082" i="5" s="1"/>
  <c r="B1083" i="5"/>
  <c r="T1083" i="5" s="1"/>
  <c r="B1084" i="5"/>
  <c r="T1084" i="5"/>
  <c r="B1085" i="5"/>
  <c r="T1085" i="5" s="1"/>
  <c r="B1086" i="5"/>
  <c r="T1086" i="5" s="1"/>
  <c r="B1087" i="5"/>
  <c r="T1087" i="5" s="1"/>
  <c r="B1088" i="5"/>
  <c r="T1088" i="5"/>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c r="B1101" i="5"/>
  <c r="T1101" i="5" s="1"/>
  <c r="B1102" i="5"/>
  <c r="T1102" i="5" s="1"/>
  <c r="B1103" i="5"/>
  <c r="T1103" i="5"/>
  <c r="B1104" i="5"/>
  <c r="T1104" i="5" s="1"/>
  <c r="B1105" i="5"/>
  <c r="T1105" i="5"/>
  <c r="B1106" i="5"/>
  <c r="T1106" i="5"/>
  <c r="B1107" i="5"/>
  <c r="T1107" i="5"/>
  <c r="B1108" i="5"/>
  <c r="T1108" i="5" s="1"/>
  <c r="B1109" i="5"/>
  <c r="T1109" i="5"/>
  <c r="B1110" i="5"/>
  <c r="T1110" i="5"/>
  <c r="B1111" i="5"/>
  <c r="T1111" i="5"/>
  <c r="B1112" i="5"/>
  <c r="T1112" i="5" s="1"/>
  <c r="B1113" i="5"/>
  <c r="T1113" i="5"/>
  <c r="B1114" i="5"/>
  <c r="T1114" i="5"/>
  <c r="B1115" i="5"/>
  <c r="T1115" i="5"/>
  <c r="B1116" i="5"/>
  <c r="T1116" i="5" s="1"/>
  <c r="B1117" i="5"/>
  <c r="T1117" i="5"/>
  <c r="B1118" i="5"/>
  <c r="T1118" i="5"/>
  <c r="B1119" i="5"/>
  <c r="T1119" i="5"/>
  <c r="B1120" i="5"/>
  <c r="T1120" i="5" s="1"/>
  <c r="B1121" i="5"/>
  <c r="T1121" i="5"/>
  <c r="B1122" i="5"/>
  <c r="T1122" i="5"/>
  <c r="B1123" i="5"/>
  <c r="T1123" i="5"/>
  <c r="B1124" i="5"/>
  <c r="T1124" i="5" s="1"/>
  <c r="B1125" i="5"/>
  <c r="T1125" i="5"/>
  <c r="B1126" i="5"/>
  <c r="T1126" i="5"/>
  <c r="B1127" i="5"/>
  <c r="T1127" i="5"/>
  <c r="B1128" i="5"/>
  <c r="T1128" i="5" s="1"/>
  <c r="B1129" i="5"/>
  <c r="T1129" i="5"/>
  <c r="B1130" i="5"/>
  <c r="T1130" i="5"/>
  <c r="B1131" i="5"/>
  <c r="T1131" i="5"/>
  <c r="B1132" i="5"/>
  <c r="T1132" i="5" s="1"/>
  <c r="B1133" i="5"/>
  <c r="T1133" i="5"/>
  <c r="B1134" i="5"/>
  <c r="T1134" i="5"/>
  <c r="B1135" i="5"/>
  <c r="T1135" i="5"/>
  <c r="B1136" i="5"/>
  <c r="T1136" i="5" s="1"/>
  <c r="B1137" i="5"/>
  <c r="T1137" i="5"/>
  <c r="B1138" i="5"/>
  <c r="T1138" i="5"/>
  <c r="B1139" i="5"/>
  <c r="T1139" i="5"/>
  <c r="B1140" i="5"/>
  <c r="T1140" i="5" s="1"/>
  <c r="B1141" i="5"/>
  <c r="T1141" i="5"/>
  <c r="B1142" i="5"/>
  <c r="T1142" i="5"/>
  <c r="B1143" i="5"/>
  <c r="T1143" i="5"/>
  <c r="B1144" i="5"/>
  <c r="T1144" i="5" s="1"/>
  <c r="B1145" i="5"/>
  <c r="T1145" i="5"/>
  <c r="B1146" i="5"/>
  <c r="T1146" i="5"/>
  <c r="B1147" i="5"/>
  <c r="T1147" i="5"/>
  <c r="B1148" i="5"/>
  <c r="T1148" i="5" s="1"/>
  <c r="B1149" i="5"/>
  <c r="T1149" i="5"/>
  <c r="B1150" i="5"/>
  <c r="T1150" i="5"/>
  <c r="B1151" i="5"/>
  <c r="T1151" i="5"/>
  <c r="B1152" i="5"/>
  <c r="T1152" i="5" s="1"/>
  <c r="B1153" i="5"/>
  <c r="T1153" i="5"/>
  <c r="B1154" i="5"/>
  <c r="T1154" i="5"/>
  <c r="B1155" i="5"/>
  <c r="T1155" i="5"/>
  <c r="B1156" i="5"/>
  <c r="T1156" i="5" s="1"/>
  <c r="B1157" i="5"/>
  <c r="T1157" i="5"/>
  <c r="B1158" i="5"/>
  <c r="T1158" i="5"/>
  <c r="B1159" i="5"/>
  <c r="T1159" i="5"/>
  <c r="B1160" i="5"/>
  <c r="T1160" i="5" s="1"/>
  <c r="B1161" i="5"/>
  <c r="T1161" i="5"/>
  <c r="B1162" i="5"/>
  <c r="T1162" i="5"/>
  <c r="B1163" i="5"/>
  <c r="T1163" i="5"/>
  <c r="B1164" i="5"/>
  <c r="T1164" i="5" s="1"/>
  <c r="B1165" i="5"/>
  <c r="T1165" i="5"/>
  <c r="B1166" i="5"/>
  <c r="T1166" i="5"/>
  <c r="B1167" i="5"/>
  <c r="T1167" i="5"/>
  <c r="B1168" i="5"/>
  <c r="T1168" i="5" s="1"/>
  <c r="B1169" i="5"/>
  <c r="T1169" i="5"/>
  <c r="B1170" i="5"/>
  <c r="T1170" i="5"/>
  <c r="B1171" i="5"/>
  <c r="T1171" i="5"/>
  <c r="B1172" i="5"/>
  <c r="T1172" i="5" s="1"/>
  <c r="B1173" i="5"/>
  <c r="T1173" i="5"/>
  <c r="B1174" i="5"/>
  <c r="T1174" i="5"/>
  <c r="B1175" i="5"/>
  <c r="T1175" i="5"/>
  <c r="B1176" i="5"/>
  <c r="T1176" i="5" s="1"/>
  <c r="B1177" i="5"/>
  <c r="T1177" i="5"/>
  <c r="B1178" i="5"/>
  <c r="T1178" i="5"/>
  <c r="B1179" i="5"/>
  <c r="T1179" i="5"/>
  <c r="B1180" i="5"/>
  <c r="T1180" i="5" s="1"/>
  <c r="B1181" i="5"/>
  <c r="T1181" i="5"/>
  <c r="B1182" i="5"/>
  <c r="T1182" i="5"/>
  <c r="B1183" i="5"/>
  <c r="T1183" i="5"/>
  <c r="B1184" i="5"/>
  <c r="T1184" i="5" s="1"/>
  <c r="B1185" i="5"/>
  <c r="T1185" i="5"/>
  <c r="B1186" i="5"/>
  <c r="T1186" i="5"/>
  <c r="B1187" i="5"/>
  <c r="T1187" i="5"/>
  <c r="B1188" i="5"/>
  <c r="T1188" i="5" s="1"/>
  <c r="B1189" i="5"/>
  <c r="T1189" i="5"/>
  <c r="B1190" i="5"/>
  <c r="T1190" i="5"/>
  <c r="B1191" i="5"/>
  <c r="T1191" i="5"/>
  <c r="B1192" i="5"/>
  <c r="T1192" i="5" s="1"/>
  <c r="B1193" i="5"/>
  <c r="T1193" i="5"/>
  <c r="B1194" i="5"/>
  <c r="T1194" i="5"/>
  <c r="B1195" i="5"/>
  <c r="T1195" i="5"/>
  <c r="B1196" i="5"/>
  <c r="T1196" i="5" s="1"/>
  <c r="B1197" i="5"/>
  <c r="T1197" i="5"/>
  <c r="B1198" i="5"/>
  <c r="T1198" i="5"/>
  <c r="B1199" i="5"/>
  <c r="T1199" i="5"/>
  <c r="B1200" i="5"/>
  <c r="T1200" i="5" s="1"/>
  <c r="B1201" i="5"/>
  <c r="T1201" i="5"/>
  <c r="B1202" i="5"/>
  <c r="T1202" i="5"/>
  <c r="B1203" i="5"/>
  <c r="T1203" i="5"/>
  <c r="B1204" i="5"/>
  <c r="T1204" i="5" s="1"/>
  <c r="B1205" i="5"/>
  <c r="T1205" i="5"/>
  <c r="B1206" i="5"/>
  <c r="T1206" i="5"/>
  <c r="B1207" i="5"/>
  <c r="T1207" i="5"/>
  <c r="B1208" i="5"/>
  <c r="T1208" i="5" s="1"/>
  <c r="B1209" i="5"/>
  <c r="T1209" i="5"/>
  <c r="B1210" i="5"/>
  <c r="T1210" i="5"/>
  <c r="B1211" i="5"/>
  <c r="T1211" i="5"/>
  <c r="B1212" i="5"/>
  <c r="T1212" i="5" s="1"/>
  <c r="B1213" i="5"/>
  <c r="T1213" i="5"/>
  <c r="B1214" i="5"/>
  <c r="T1214" i="5"/>
  <c r="B1215" i="5"/>
  <c r="T1215" i="5"/>
  <c r="B1216" i="5"/>
  <c r="T1216" i="5" s="1"/>
  <c r="B1217" i="5"/>
  <c r="T1217" i="5"/>
  <c r="B1218" i="5"/>
  <c r="T1218" i="5"/>
  <c r="B1219" i="5"/>
  <c r="T1219" i="5"/>
  <c r="B1220" i="5"/>
  <c r="T1220" i="5" s="1"/>
  <c r="B1221" i="5"/>
  <c r="T1221" i="5"/>
  <c r="B1222" i="5"/>
  <c r="T1222" i="5"/>
  <c r="B1223" i="5"/>
  <c r="T1223" i="5"/>
  <c r="B1224" i="5"/>
  <c r="T1224" i="5" s="1"/>
  <c r="B1225" i="5"/>
  <c r="T1225" i="5"/>
  <c r="B1226" i="5"/>
  <c r="T1226" i="5"/>
  <c r="B1227" i="5"/>
  <c r="T1227" i="5"/>
  <c r="B1228" i="5"/>
  <c r="T1228" i="5" s="1"/>
  <c r="B1229" i="5"/>
  <c r="T1229" i="5"/>
  <c r="B1230" i="5"/>
  <c r="T1230" i="5"/>
  <c r="B1231" i="5"/>
  <c r="T1231" i="5"/>
  <c r="B1232" i="5"/>
  <c r="T1232" i="5" s="1"/>
  <c r="B1233" i="5"/>
  <c r="T1233" i="5"/>
  <c r="B1234" i="5"/>
  <c r="T1234" i="5"/>
  <c r="B1235" i="5"/>
  <c r="T1235" i="5"/>
  <c r="B1236" i="5"/>
  <c r="T1236" i="5" s="1"/>
  <c r="B1237" i="5"/>
  <c r="T1237" i="5"/>
  <c r="B1238" i="5"/>
  <c r="T1238" i="5" s="1"/>
  <c r="B1239" i="5"/>
  <c r="T1239" i="5"/>
  <c r="B1240" i="5"/>
  <c r="T1240" i="5" s="1"/>
  <c r="B1241" i="5"/>
  <c r="T1241" i="5"/>
  <c r="B1242" i="5"/>
  <c r="T1242" i="5" s="1"/>
  <c r="B1243" i="5"/>
  <c r="T1243" i="5"/>
  <c r="B1244" i="5"/>
  <c r="T1244" i="5" s="1"/>
  <c r="B1245" i="5"/>
  <c r="T1245" i="5"/>
  <c r="B1246" i="5"/>
  <c r="T1246" i="5" s="1"/>
  <c r="B1247" i="5"/>
  <c r="T1247" i="5"/>
  <c r="B1248" i="5"/>
  <c r="T1248" i="5" s="1"/>
  <c r="B1249" i="5"/>
  <c r="T1249" i="5"/>
  <c r="B1250" i="5"/>
  <c r="T1250" i="5" s="1"/>
  <c r="B1251" i="5"/>
  <c r="T1251" i="5"/>
  <c r="B1252" i="5"/>
  <c r="T1252" i="5" s="1"/>
  <c r="B1253" i="5"/>
  <c r="T1253" i="5"/>
  <c r="B1254" i="5"/>
  <c r="T1254" i="5" s="1"/>
  <c r="B1255" i="5"/>
  <c r="T1255" i="5"/>
  <c r="B1256" i="5"/>
  <c r="T1256" i="5" s="1"/>
  <c r="B1257" i="5"/>
  <c r="T1257" i="5"/>
  <c r="B1258" i="5"/>
  <c r="T1258" i="5" s="1"/>
  <c r="B1259" i="5"/>
  <c r="T1259" i="5"/>
  <c r="B1260" i="5"/>
  <c r="T1260" i="5" s="1"/>
  <c r="B1261" i="5"/>
  <c r="T1261" i="5"/>
  <c r="B1262" i="5"/>
  <c r="T1262" i="5" s="1"/>
  <c r="B1263" i="5"/>
  <c r="T1263" i="5"/>
  <c r="B1264" i="5"/>
  <c r="T1264" i="5" s="1"/>
  <c r="B1265" i="5"/>
  <c r="T1265" i="5"/>
  <c r="B1266" i="5"/>
  <c r="T1266" i="5" s="1"/>
  <c r="B1267" i="5"/>
  <c r="T1267" i="5"/>
  <c r="B1268" i="5"/>
  <c r="T1268" i="5" s="1"/>
  <c r="B1269" i="5"/>
  <c r="T1269" i="5"/>
  <c r="B1270" i="5"/>
  <c r="T1270" i="5" s="1"/>
  <c r="B1271" i="5"/>
  <c r="T1271" i="5"/>
  <c r="B1272" i="5"/>
  <c r="T1272" i="5" s="1"/>
  <c r="B1273" i="5"/>
  <c r="T1273" i="5"/>
  <c r="B1274" i="5"/>
  <c r="T1274" i="5" s="1"/>
  <c r="B1275" i="5"/>
  <c r="T1275" i="5"/>
  <c r="B1276" i="5"/>
  <c r="T1276" i="5" s="1"/>
  <c r="B1277" i="5"/>
  <c r="T1277" i="5"/>
  <c r="B1278" i="5"/>
  <c r="T1278" i="5" s="1"/>
  <c r="B1279" i="5"/>
  <c r="T1279" i="5"/>
  <c r="B1280" i="5"/>
  <c r="T1280" i="5" s="1"/>
  <c r="B1281" i="5"/>
  <c r="T1281" i="5"/>
  <c r="B1282" i="5"/>
  <c r="T1282" i="5" s="1"/>
  <c r="B1283" i="5"/>
  <c r="T1283" i="5"/>
  <c r="B1284" i="5"/>
  <c r="T1284" i="5" s="1"/>
  <c r="B1285" i="5"/>
  <c r="T1285" i="5"/>
  <c r="B1286" i="5"/>
  <c r="T1286" i="5" s="1"/>
  <c r="B1287" i="5"/>
  <c r="T1287" i="5"/>
  <c r="B1288" i="5"/>
  <c r="T1288" i="5" s="1"/>
  <c r="B1289" i="5"/>
  <c r="T1289" i="5"/>
  <c r="B1290" i="5"/>
  <c r="T1290" i="5" s="1"/>
  <c r="B1291" i="5"/>
  <c r="T1291" i="5"/>
  <c r="B1292" i="5"/>
  <c r="T1292" i="5" s="1"/>
  <c r="B1293" i="5"/>
  <c r="T1293" i="5"/>
  <c r="B1294" i="5"/>
  <c r="T1294" i="5" s="1"/>
  <c r="B1295" i="5"/>
  <c r="T1295" i="5"/>
  <c r="B1296" i="5"/>
  <c r="T1296" i="5" s="1"/>
  <c r="B1297" i="5"/>
  <c r="T1297" i="5"/>
  <c r="B1298" i="5"/>
  <c r="T1298" i="5" s="1"/>
  <c r="B1299" i="5"/>
  <c r="T1299" i="5"/>
  <c r="B1300" i="5"/>
  <c r="T1300" i="5" s="1"/>
  <c r="B1301" i="5"/>
  <c r="T1301" i="5"/>
  <c r="B1302" i="5"/>
  <c r="T1302" i="5" s="1"/>
  <c r="B1303" i="5"/>
  <c r="T1303" i="5"/>
  <c r="B1304" i="5"/>
  <c r="T1304" i="5" s="1"/>
  <c r="B1305" i="5"/>
  <c r="T1305" i="5"/>
  <c r="B1306" i="5"/>
  <c r="T1306" i="5" s="1"/>
  <c r="B1307" i="5"/>
  <c r="T1307" i="5"/>
  <c r="B1308" i="5"/>
  <c r="T1308" i="5" s="1"/>
  <c r="B1309" i="5"/>
  <c r="T1309" i="5"/>
  <c r="B1310" i="5"/>
  <c r="T1310" i="5" s="1"/>
  <c r="B1311" i="5"/>
  <c r="T1311" i="5"/>
  <c r="B1312" i="5"/>
  <c r="T1312" i="5" s="1"/>
  <c r="B1313" i="5"/>
  <c r="T1313" i="5"/>
  <c r="B1314" i="5"/>
  <c r="T1314" i="5" s="1"/>
  <c r="B1315" i="5"/>
  <c r="T1315" i="5"/>
  <c r="B1316" i="5"/>
  <c r="T1316" i="5" s="1"/>
  <c r="B1317" i="5"/>
  <c r="T1317" i="5"/>
  <c r="B1318" i="5"/>
  <c r="T1318" i="5" s="1"/>
  <c r="B1319" i="5"/>
  <c r="T1319" i="5"/>
  <c r="B1320" i="5"/>
  <c r="T1320" i="5" s="1"/>
  <c r="B1321" i="5"/>
  <c r="T1321" i="5"/>
  <c r="B1322" i="5"/>
  <c r="T1322" i="5" s="1"/>
  <c r="B1323" i="5"/>
  <c r="T1323" i="5"/>
  <c r="B1324" i="5"/>
  <c r="T1324" i="5" s="1"/>
  <c r="B1325" i="5"/>
  <c r="T1325" i="5"/>
  <c r="B1326" i="5"/>
  <c r="T1326" i="5" s="1"/>
  <c r="B1327" i="5"/>
  <c r="T1327" i="5"/>
  <c r="B1328" i="5"/>
  <c r="T1328" i="5" s="1"/>
  <c r="B1329" i="5"/>
  <c r="T1329" i="5"/>
  <c r="B1330" i="5"/>
  <c r="T1330" i="5" s="1"/>
  <c r="B1331" i="5"/>
  <c r="T1331" i="5"/>
  <c r="B1332" i="5"/>
  <c r="T1332" i="5" s="1"/>
  <c r="B1333" i="5"/>
  <c r="T1333" i="5"/>
  <c r="B1334" i="5"/>
  <c r="T1334" i="5" s="1"/>
  <c r="B1335" i="5"/>
  <c r="T1335" i="5"/>
  <c r="B1336" i="5"/>
  <c r="T1336" i="5" s="1"/>
  <c r="B1337" i="5"/>
  <c r="T1337" i="5"/>
  <c r="B1338" i="5"/>
  <c r="T1338" i="5" s="1"/>
  <c r="B1339" i="5"/>
  <c r="T1339" i="5"/>
  <c r="B1340" i="5"/>
  <c r="T1340" i="5" s="1"/>
  <c r="B1341" i="5"/>
  <c r="T1341" i="5"/>
  <c r="B1342" i="5"/>
  <c r="T1342" i="5" s="1"/>
  <c r="B1343" i="5"/>
  <c r="T1343" i="5"/>
  <c r="B1344" i="5"/>
  <c r="T1344" i="5" s="1"/>
  <c r="B1345" i="5"/>
  <c r="T1345" i="5"/>
  <c r="B1346" i="5"/>
  <c r="T1346" i="5" s="1"/>
  <c r="B1347" i="5"/>
  <c r="T1347" i="5"/>
  <c r="B1348" i="5"/>
  <c r="T1348" i="5" s="1"/>
  <c r="B1349" i="5"/>
  <c r="T1349" i="5"/>
  <c r="B1350" i="5"/>
  <c r="T1350" i="5" s="1"/>
  <c r="B1351" i="5"/>
  <c r="T1351" i="5"/>
  <c r="B1352" i="5"/>
  <c r="T1352" i="5" s="1"/>
  <c r="B1353" i="5"/>
  <c r="T1353" i="5"/>
  <c r="B1354" i="5"/>
  <c r="T1354" i="5" s="1"/>
  <c r="B1355" i="5"/>
  <c r="T1355" i="5"/>
  <c r="B1356" i="5"/>
  <c r="T1356" i="5" s="1"/>
  <c r="B1357" i="5"/>
  <c r="T1357" i="5"/>
  <c r="B1358" i="5"/>
  <c r="T1358" i="5" s="1"/>
  <c r="B1359" i="5"/>
  <c r="T1359" i="5"/>
  <c r="B1360" i="5"/>
  <c r="T1360" i="5" s="1"/>
  <c r="B1361" i="5"/>
  <c r="T1361" i="5"/>
  <c r="B1362" i="5"/>
  <c r="T1362" i="5" s="1"/>
  <c r="B1363" i="5"/>
  <c r="T1363" i="5"/>
  <c r="B1364" i="5"/>
  <c r="T1364" i="5" s="1"/>
  <c r="B1365" i="5"/>
  <c r="T1365" i="5"/>
  <c r="B1366" i="5"/>
  <c r="T1366" i="5" s="1"/>
  <c r="B1367" i="5"/>
  <c r="T1367" i="5"/>
  <c r="B1368" i="5"/>
  <c r="T1368" i="5" s="1"/>
  <c r="B1369" i="5"/>
  <c r="T1369" i="5"/>
  <c r="B1370" i="5"/>
  <c r="T1370" i="5" s="1"/>
  <c r="B1371" i="5"/>
  <c r="T1371" i="5"/>
  <c r="B1372" i="5"/>
  <c r="T1372" i="5" s="1"/>
  <c r="B1373" i="5"/>
  <c r="T1373" i="5"/>
  <c r="B1374" i="5"/>
  <c r="T1374" i="5" s="1"/>
  <c r="B1375" i="5"/>
  <c r="T1375" i="5"/>
  <c r="B1376" i="5"/>
  <c r="T1376" i="5" s="1"/>
  <c r="B1377" i="5"/>
  <c r="T1377" i="5"/>
  <c r="B1378" i="5"/>
  <c r="T1378" i="5" s="1"/>
  <c r="B1379" i="5"/>
  <c r="T1379" i="5"/>
  <c r="B1380" i="5"/>
  <c r="B1381" i="5"/>
  <c r="T1381" i="5"/>
  <c r="B1382" i="5"/>
  <c r="T1382" i="5" s="1"/>
  <c r="B1383" i="5"/>
  <c r="T1383" i="5"/>
  <c r="B1384" i="5"/>
  <c r="T1384" i="5" s="1"/>
  <c r="B1385" i="5"/>
  <c r="T1385" i="5"/>
  <c r="B1386" i="5"/>
  <c r="T1386" i="5" s="1"/>
  <c r="B1387" i="5"/>
  <c r="T1387" i="5"/>
  <c r="B1388" i="5"/>
  <c r="T1388" i="5" s="1"/>
  <c r="B1389" i="5"/>
  <c r="T1389" i="5"/>
  <c r="B1390" i="5"/>
  <c r="T1390" i="5" s="1"/>
  <c r="B1391" i="5"/>
  <c r="T1391" i="5"/>
  <c r="B1392" i="5"/>
  <c r="T1392" i="5" s="1"/>
  <c r="B1393" i="5"/>
  <c r="T1393" i="5"/>
  <c r="B1394" i="5"/>
  <c r="T1394" i="5" s="1"/>
  <c r="B1395" i="5"/>
  <c r="T1395" i="5"/>
  <c r="B1396" i="5"/>
  <c r="B1397" i="5"/>
  <c r="T1397" i="5"/>
  <c r="B1398" i="5"/>
  <c r="T1398" i="5" s="1"/>
  <c r="B1399" i="5"/>
  <c r="T1399" i="5"/>
  <c r="B1400" i="5"/>
  <c r="T1400" i="5" s="1"/>
  <c r="B1401" i="5"/>
  <c r="T1401" i="5"/>
  <c r="B1402" i="5"/>
  <c r="T1402" i="5" s="1"/>
  <c r="B1403" i="5"/>
  <c r="T1403" i="5"/>
  <c r="B1404" i="5"/>
  <c r="T1404" i="5" s="1"/>
  <c r="B1405" i="5"/>
  <c r="T1405" i="5"/>
  <c r="B1406" i="5"/>
  <c r="T1406" i="5" s="1"/>
  <c r="B1407" i="5"/>
  <c r="T1407" i="5"/>
  <c r="B1408" i="5"/>
  <c r="T1408" i="5" s="1"/>
  <c r="B1409" i="5"/>
  <c r="T1409" i="5"/>
  <c r="B1410" i="5"/>
  <c r="T1410" i="5" s="1"/>
  <c r="B1411" i="5"/>
  <c r="T1411" i="5"/>
  <c r="B1412" i="5"/>
  <c r="T1412" i="5" s="1"/>
  <c r="B1413" i="5"/>
  <c r="T1413" i="5"/>
  <c r="B1414" i="5"/>
  <c r="T1414" i="5" s="1"/>
  <c r="B1415" i="5"/>
  <c r="T1415" i="5"/>
  <c r="B1416" i="5"/>
  <c r="T1416" i="5" s="1"/>
  <c r="B1417" i="5"/>
  <c r="T1417" i="5"/>
  <c r="B1418" i="5"/>
  <c r="T1418" i="5" s="1"/>
  <c r="B1419" i="5"/>
  <c r="T1419" i="5"/>
  <c r="B1420" i="5"/>
  <c r="T1420" i="5" s="1"/>
  <c r="B1421" i="5"/>
  <c r="T1421" i="5"/>
  <c r="B1422" i="5"/>
  <c r="T1422" i="5" s="1"/>
  <c r="B1423" i="5"/>
  <c r="T1423" i="5"/>
  <c r="B1424" i="5"/>
  <c r="T1424" i="5" s="1"/>
  <c r="B1425" i="5"/>
  <c r="T1425" i="5"/>
  <c r="B1426" i="5"/>
  <c r="T1426" i="5" s="1"/>
  <c r="B1427" i="5"/>
  <c r="T1427" i="5"/>
  <c r="B1428" i="5"/>
  <c r="T1428" i="5" s="1"/>
  <c r="B1429" i="5"/>
  <c r="T1429" i="5"/>
  <c r="B1430" i="5"/>
  <c r="T1430" i="5" s="1"/>
  <c r="B1431" i="5"/>
  <c r="T1431" i="5"/>
  <c r="B1432" i="5"/>
  <c r="T1432" i="5" s="1"/>
  <c r="B1433" i="5"/>
  <c r="T1433" i="5"/>
  <c r="B1434" i="5"/>
  <c r="T1434" i="5" s="1"/>
  <c r="B1435" i="5"/>
  <c r="T1435" i="5"/>
  <c r="B1436" i="5"/>
  <c r="T1436" i="5" s="1"/>
  <c r="B1437" i="5"/>
  <c r="T1437" i="5"/>
  <c r="B1438" i="5"/>
  <c r="T1438" i="5" s="1"/>
  <c r="B1439" i="5"/>
  <c r="T1439" i="5"/>
  <c r="B1440" i="5"/>
  <c r="T1440" i="5" s="1"/>
  <c r="B1441" i="5"/>
  <c r="T1441" i="5"/>
  <c r="B1442" i="5"/>
  <c r="T1442" i="5" s="1"/>
  <c r="B1443" i="5"/>
  <c r="T1443" i="5"/>
  <c r="B1444" i="5"/>
  <c r="T1444" i="5" s="1"/>
  <c r="B1445" i="5"/>
  <c r="T1445" i="5"/>
  <c r="B1446" i="5"/>
  <c r="T1446" i="5" s="1"/>
  <c r="B1447" i="5"/>
  <c r="T1447" i="5"/>
  <c r="B1448" i="5"/>
  <c r="T1448" i="5" s="1"/>
  <c r="B1449" i="5"/>
  <c r="T1449" i="5"/>
  <c r="B1450" i="5"/>
  <c r="T1450" i="5" s="1"/>
  <c r="B1451" i="5"/>
  <c r="T1451" i="5"/>
  <c r="B1452" i="5"/>
  <c r="T1452" i="5" s="1"/>
  <c r="B1453" i="5"/>
  <c r="T1453" i="5"/>
  <c r="B1454" i="5"/>
  <c r="T1454" i="5" s="1"/>
  <c r="B1455" i="5"/>
  <c r="T1455" i="5"/>
  <c r="B1456" i="5"/>
  <c r="T1456" i="5" s="1"/>
  <c r="B1457" i="5"/>
  <c r="T1457" i="5"/>
  <c r="B1458" i="5"/>
  <c r="T1458" i="5" s="1"/>
  <c r="B1459" i="5"/>
  <c r="T1459" i="5"/>
  <c r="B1460" i="5"/>
  <c r="T1460" i="5" s="1"/>
  <c r="B1461" i="5"/>
  <c r="T1461" i="5"/>
  <c r="B1462" i="5"/>
  <c r="T1462" i="5" s="1"/>
  <c r="B1463" i="5"/>
  <c r="T1463" i="5"/>
  <c r="B1464" i="5"/>
  <c r="T1464" i="5" s="1"/>
  <c r="B1465" i="5"/>
  <c r="T1465" i="5"/>
  <c r="B1466" i="5"/>
  <c r="T1466" i="5" s="1"/>
  <c r="B1467" i="5"/>
  <c r="T1467" i="5"/>
  <c r="B1468" i="5"/>
  <c r="T1468" i="5" s="1"/>
  <c r="B1469" i="5"/>
  <c r="T1469" i="5"/>
  <c r="B1470" i="5"/>
  <c r="T1470" i="5" s="1"/>
  <c r="B1471" i="5"/>
  <c r="T1471" i="5"/>
  <c r="B1472" i="5"/>
  <c r="T1472" i="5" s="1"/>
  <c r="B1473" i="5"/>
  <c r="T1473" i="5"/>
  <c r="B1474" i="5"/>
  <c r="T1474" i="5" s="1"/>
  <c r="B1475" i="5"/>
  <c r="T1475" i="5"/>
  <c r="B1476" i="5"/>
  <c r="T1476" i="5" s="1"/>
  <c r="B1477" i="5"/>
  <c r="T1477" i="5"/>
  <c r="B1478" i="5"/>
  <c r="T1478" i="5" s="1"/>
  <c r="B1479" i="5"/>
  <c r="T1479" i="5"/>
  <c r="B1480" i="5"/>
  <c r="T1480" i="5" s="1"/>
  <c r="B1481" i="5"/>
  <c r="T1481" i="5"/>
  <c r="B1482" i="5"/>
  <c r="T1482" i="5" s="1"/>
  <c r="B1483" i="5"/>
  <c r="T1483" i="5"/>
  <c r="B1484" i="5"/>
  <c r="T1484" i="5" s="1"/>
  <c r="B1485" i="5"/>
  <c r="T1485" i="5"/>
  <c r="B1486" i="5"/>
  <c r="T1486" i="5" s="1"/>
  <c r="B1487" i="5"/>
  <c r="T1487" i="5"/>
  <c r="B1488" i="5"/>
  <c r="T1488" i="5" s="1"/>
  <c r="B1489" i="5"/>
  <c r="T1489" i="5"/>
  <c r="B1490" i="5"/>
  <c r="T1490" i="5" s="1"/>
  <c r="B1491" i="5"/>
  <c r="T1491" i="5"/>
  <c r="B1492" i="5"/>
  <c r="T1492" i="5" s="1"/>
  <c r="B1493" i="5"/>
  <c r="T1493" i="5"/>
  <c r="B1494" i="5"/>
  <c r="T1494" i="5" s="1"/>
  <c r="B1495" i="5"/>
  <c r="T1495" i="5"/>
  <c r="B1496" i="5"/>
  <c r="T1496" i="5" s="1"/>
  <c r="B1497" i="5"/>
  <c r="T1497" i="5"/>
  <c r="B1498" i="5"/>
  <c r="T1498" i="5" s="1"/>
  <c r="B1499" i="5"/>
  <c r="T1499" i="5"/>
  <c r="B1500" i="5"/>
  <c r="T1500" i="5" s="1"/>
  <c r="B1501" i="5"/>
  <c r="T1501" i="5"/>
  <c r="B1502" i="5"/>
  <c r="T1502" i="5" s="1"/>
  <c r="B1503" i="5"/>
  <c r="T1503" i="5"/>
  <c r="B1504" i="5"/>
  <c r="T1504" i="5" s="1"/>
  <c r="B1505" i="5"/>
  <c r="T1505" i="5"/>
  <c r="B1506" i="5"/>
  <c r="T1506" i="5" s="1"/>
  <c r="B1507" i="5"/>
  <c r="T1507" i="5"/>
  <c r="B1508" i="5"/>
  <c r="T1508" i="5" s="1"/>
  <c r="B1509" i="5"/>
  <c r="T1509" i="5"/>
  <c r="B1510" i="5"/>
  <c r="T1510" i="5" s="1"/>
  <c r="B1511" i="5"/>
  <c r="T1511" i="5"/>
  <c r="B1512" i="5"/>
  <c r="T1512" i="5" s="1"/>
  <c r="B1513" i="5"/>
  <c r="T1513" i="5"/>
  <c r="B1514" i="5"/>
  <c r="T1514" i="5" s="1"/>
  <c r="B1515" i="5"/>
  <c r="T1515" i="5"/>
  <c r="B1516" i="5"/>
  <c r="T1516" i="5" s="1"/>
  <c r="B1517" i="5"/>
  <c r="T1517" i="5"/>
  <c r="B1518" i="5"/>
  <c r="T1518" i="5" s="1"/>
  <c r="B1519" i="5"/>
  <c r="T1519" i="5"/>
  <c r="B1520" i="5"/>
  <c r="T1520" i="5" s="1"/>
  <c r="B1521" i="5"/>
  <c r="T1521" i="5"/>
  <c r="B1522" i="5"/>
  <c r="T1522" i="5" s="1"/>
  <c r="B1523" i="5"/>
  <c r="T1523" i="5"/>
  <c r="B1524" i="5"/>
  <c r="T1524" i="5" s="1"/>
  <c r="B1525" i="5"/>
  <c r="T1525" i="5"/>
  <c r="B1526" i="5"/>
  <c r="T1526" i="5" s="1"/>
  <c r="B1527" i="5"/>
  <c r="T1527" i="5"/>
  <c r="B1528" i="5"/>
  <c r="T1528" i="5" s="1"/>
  <c r="B1529" i="5"/>
  <c r="T1529" i="5"/>
  <c r="B1530" i="5"/>
  <c r="T1530" i="5" s="1"/>
  <c r="B1531" i="5"/>
  <c r="T1531" i="5"/>
  <c r="B1532" i="5"/>
  <c r="T1532" i="5" s="1"/>
  <c r="B1533" i="5"/>
  <c r="T1533" i="5"/>
  <c r="B1534" i="5"/>
  <c r="T1534" i="5" s="1"/>
  <c r="B1535" i="5"/>
  <c r="T1535" i="5"/>
  <c r="B1536" i="5"/>
  <c r="T1536" i="5" s="1"/>
  <c r="B1537" i="5"/>
  <c r="T1537" i="5"/>
  <c r="B1538" i="5"/>
  <c r="T1538" i="5" s="1"/>
  <c r="B1539" i="5"/>
  <c r="T1539" i="5"/>
  <c r="B1540" i="5"/>
  <c r="T1540" i="5" s="1"/>
  <c r="B1541" i="5"/>
  <c r="T1541" i="5"/>
  <c r="B1542" i="5"/>
  <c r="T1542" i="5" s="1"/>
  <c r="B1543" i="5"/>
  <c r="T1543" i="5"/>
  <c r="B1544" i="5"/>
  <c r="T1544" i="5" s="1"/>
  <c r="B1545" i="5"/>
  <c r="T1545" i="5"/>
  <c r="B1546" i="5"/>
  <c r="T1546" i="5" s="1"/>
  <c r="B1547" i="5"/>
  <c r="T1547" i="5"/>
  <c r="B1548" i="5"/>
  <c r="T1548" i="5" s="1"/>
  <c r="B1549" i="5"/>
  <c r="T1549" i="5"/>
  <c r="B1550" i="5"/>
  <c r="T1550" i="5" s="1"/>
  <c r="B1551" i="5"/>
  <c r="T1551" i="5"/>
  <c r="B1552" i="5"/>
  <c r="T1552" i="5" s="1"/>
  <c r="B1553" i="5"/>
  <c r="T1553" i="5"/>
  <c r="B1554" i="5"/>
  <c r="T1554" i="5" s="1"/>
  <c r="B1555" i="5"/>
  <c r="T1555" i="5"/>
  <c r="B1556" i="5"/>
  <c r="T1556" i="5" s="1"/>
  <c r="B1557" i="5"/>
  <c r="T1557" i="5"/>
  <c r="B1558" i="5"/>
  <c r="T1558" i="5" s="1"/>
  <c r="B1559" i="5"/>
  <c r="T1559" i="5"/>
  <c r="B1560" i="5"/>
  <c r="T1560" i="5" s="1"/>
  <c r="B1561" i="5"/>
  <c r="T1561" i="5"/>
  <c r="B1562" i="5"/>
  <c r="T1562" i="5" s="1"/>
  <c r="B1563" i="5"/>
  <c r="T1563" i="5"/>
  <c r="B1564" i="5"/>
  <c r="T1564" i="5" s="1"/>
  <c r="B1565" i="5"/>
  <c r="T1565" i="5"/>
  <c r="B1566" i="5"/>
  <c r="T1566" i="5" s="1"/>
  <c r="B1567" i="5"/>
  <c r="T1567" i="5"/>
  <c r="B1568" i="5"/>
  <c r="T1568" i="5" s="1"/>
  <c r="B1569" i="5"/>
  <c r="T1569" i="5"/>
  <c r="B1570" i="5"/>
  <c r="T1570" i="5" s="1"/>
  <c r="B1571" i="5"/>
  <c r="T1571" i="5"/>
  <c r="B1572" i="5"/>
  <c r="B1573" i="5"/>
  <c r="T1573" i="5"/>
  <c r="B1574" i="5"/>
  <c r="T1574" i="5" s="1"/>
  <c r="B1575" i="5"/>
  <c r="T1575" i="5"/>
  <c r="B1576" i="5"/>
  <c r="T1576" i="5" s="1"/>
  <c r="B1577" i="5"/>
  <c r="T1577" i="5"/>
  <c r="B1578" i="5"/>
  <c r="T1578" i="5" s="1"/>
  <c r="B1579" i="5"/>
  <c r="T1579" i="5"/>
  <c r="B1580" i="5"/>
  <c r="T1580" i="5" s="1"/>
  <c r="B1581" i="5"/>
  <c r="T1581" i="5"/>
  <c r="B1582" i="5"/>
  <c r="T1582" i="5" s="1"/>
  <c r="B1583" i="5"/>
  <c r="T1583" i="5"/>
  <c r="B1584" i="5"/>
  <c r="T1584" i="5" s="1"/>
  <c r="B1585" i="5"/>
  <c r="T1585" i="5"/>
  <c r="B1586" i="5"/>
  <c r="T1586" i="5" s="1"/>
  <c r="B1587" i="5"/>
  <c r="T1587" i="5"/>
  <c r="B1588" i="5"/>
  <c r="T1588" i="5" s="1"/>
  <c r="B1589" i="5"/>
  <c r="T1589" i="5"/>
  <c r="B1590" i="5"/>
  <c r="T1590" i="5" s="1"/>
  <c r="B1591" i="5"/>
  <c r="T1591" i="5"/>
  <c r="B1592" i="5"/>
  <c r="T1592" i="5" s="1"/>
  <c r="B1593" i="5"/>
  <c r="T1593" i="5"/>
  <c r="B1594" i="5"/>
  <c r="T1594" i="5" s="1"/>
  <c r="B1595" i="5"/>
  <c r="T1595" i="5"/>
  <c r="B1596" i="5"/>
  <c r="T1596" i="5" s="1"/>
  <c r="B1597" i="5"/>
  <c r="T1597" i="5"/>
  <c r="B1598" i="5"/>
  <c r="T1598" i="5" s="1"/>
  <c r="B1599" i="5"/>
  <c r="T1599" i="5"/>
  <c r="B1600" i="5"/>
  <c r="T1600" i="5" s="1"/>
  <c r="B1601" i="5"/>
  <c r="T1601" i="5"/>
  <c r="B1602" i="5"/>
  <c r="T1602" i="5" s="1"/>
  <c r="B1603" i="5"/>
  <c r="T1603" i="5"/>
  <c r="B1604" i="5"/>
  <c r="B1605" i="5"/>
  <c r="T1605" i="5"/>
  <c r="B1606" i="5"/>
  <c r="T1606" i="5" s="1"/>
  <c r="B1607" i="5"/>
  <c r="T1607" i="5"/>
  <c r="B1608" i="5"/>
  <c r="T1608" i="5" s="1"/>
  <c r="B1609" i="5"/>
  <c r="T1609" i="5"/>
  <c r="B1610" i="5"/>
  <c r="T1610" i="5" s="1"/>
  <c r="B1611" i="5"/>
  <c r="T1611" i="5"/>
  <c r="B1612" i="5"/>
  <c r="T1612" i="5" s="1"/>
  <c r="B1613" i="5"/>
  <c r="T1613" i="5"/>
  <c r="B1614" i="5"/>
  <c r="T1614" i="5" s="1"/>
  <c r="B1615" i="5"/>
  <c r="T1615" i="5"/>
  <c r="B1616" i="5"/>
  <c r="T1616" i="5" s="1"/>
  <c r="B1617" i="5"/>
  <c r="T1617" i="5"/>
  <c r="B1618" i="5"/>
  <c r="T1618" i="5" s="1"/>
  <c r="B1619" i="5"/>
  <c r="T1619" i="5"/>
  <c r="B1620" i="5"/>
  <c r="T1620" i="5" s="1"/>
  <c r="B1621" i="5"/>
  <c r="T1621" i="5"/>
  <c r="B1622" i="5"/>
  <c r="T1622" i="5" s="1"/>
  <c r="B1623" i="5"/>
  <c r="T1623" i="5"/>
  <c r="B1624" i="5"/>
  <c r="T1624" i="5" s="1"/>
  <c r="B1625" i="5"/>
  <c r="T1625" i="5"/>
  <c r="B1626" i="5"/>
  <c r="T1626" i="5" s="1"/>
  <c r="B1627" i="5"/>
  <c r="T1627" i="5"/>
  <c r="B1628" i="5"/>
  <c r="T1628" i="5" s="1"/>
  <c r="B1629" i="5"/>
  <c r="T1629" i="5"/>
  <c r="B1630" i="5"/>
  <c r="T1630" i="5" s="1"/>
  <c r="B1631" i="5"/>
  <c r="T1631" i="5"/>
  <c r="B1632" i="5"/>
  <c r="T1632" i="5" s="1"/>
  <c r="B1633" i="5"/>
  <c r="T1633" i="5"/>
  <c r="B1634" i="5"/>
  <c r="T1634" i="5" s="1"/>
  <c r="B1635" i="5"/>
  <c r="T1635" i="5"/>
  <c r="B1636" i="5"/>
  <c r="B1637" i="5"/>
  <c r="T1637" i="5"/>
  <c r="B1638" i="5"/>
  <c r="T1638" i="5" s="1"/>
  <c r="B1639" i="5"/>
  <c r="T1639" i="5" s="1"/>
  <c r="B1640" i="5"/>
  <c r="T1640" i="5" s="1"/>
  <c r="B1641" i="5"/>
  <c r="T1641" i="5" s="1"/>
  <c r="B1642" i="5"/>
  <c r="T1642" i="5" s="1"/>
  <c r="B1643" i="5"/>
  <c r="T1643" i="5"/>
  <c r="B1644" i="5"/>
  <c r="T1644" i="5" s="1"/>
  <c r="B1645" i="5"/>
  <c r="T1645" i="5" s="1"/>
  <c r="B1646" i="5"/>
  <c r="T1646" i="5" s="1"/>
  <c r="B1647" i="5"/>
  <c r="T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c r="B1660" i="5"/>
  <c r="T1660" i="5" s="1"/>
  <c r="B1661" i="5"/>
  <c r="T1661" i="5" s="1"/>
  <c r="B1662" i="5"/>
  <c r="T1662" i="5" s="1"/>
  <c r="B1663" i="5"/>
  <c r="T1663" i="5" s="1"/>
  <c r="B1664" i="5"/>
  <c r="T1664" i="5" s="1"/>
  <c r="B1665" i="5"/>
  <c r="T1665" i="5" s="1"/>
  <c r="B1666" i="5"/>
  <c r="T1666" i="5" s="1"/>
  <c r="B1667" i="5"/>
  <c r="T1667" i="5"/>
  <c r="B1668" i="5"/>
  <c r="T1668" i="5" s="1"/>
  <c r="B1669" i="5"/>
  <c r="T1669" i="5" s="1"/>
  <c r="B1670" i="5"/>
  <c r="T1670" i="5" s="1"/>
  <c r="B1671" i="5"/>
  <c r="T1671" i="5"/>
  <c r="B1672" i="5"/>
  <c r="T1672" i="5" s="1"/>
  <c r="B1673" i="5"/>
  <c r="T1673" i="5" s="1"/>
  <c r="B1674" i="5"/>
  <c r="T1674" i="5" s="1"/>
  <c r="B1675" i="5"/>
  <c r="T1675" i="5" s="1"/>
  <c r="B1676" i="5"/>
  <c r="T1676" i="5" s="1"/>
  <c r="B1677" i="5"/>
  <c r="T1677" i="5"/>
  <c r="B1678" i="5"/>
  <c r="T1678" i="5" s="1"/>
  <c r="B1679" i="5"/>
  <c r="T1679" i="5"/>
  <c r="B1680" i="5"/>
  <c r="T1680" i="5" s="1"/>
  <c r="B1681" i="5"/>
  <c r="T1681" i="5" s="1"/>
  <c r="B1682" i="5"/>
  <c r="T1682" i="5" s="1"/>
  <c r="B1683" i="5"/>
  <c r="T1683" i="5"/>
  <c r="B1684" i="5"/>
  <c r="T1684" i="5" s="1"/>
  <c r="B1685" i="5"/>
  <c r="T1685" i="5" s="1"/>
  <c r="B1686" i="5"/>
  <c r="T1686" i="5" s="1"/>
  <c r="B1687" i="5"/>
  <c r="T1687" i="5"/>
  <c r="B1688" i="5"/>
  <c r="T1688" i="5" s="1"/>
  <c r="B1689" i="5"/>
  <c r="T1689" i="5" s="1"/>
  <c r="B1690" i="5"/>
  <c r="T1690" i="5" s="1"/>
  <c r="B1691" i="5"/>
  <c r="T1691" i="5" s="1"/>
  <c r="B1692" i="5"/>
  <c r="T1692" i="5" s="1"/>
  <c r="B1693" i="5"/>
  <c r="T1693" i="5"/>
  <c r="B1694" i="5"/>
  <c r="T1694" i="5" s="1"/>
  <c r="B1695" i="5"/>
  <c r="T1695" i="5"/>
  <c r="B1696" i="5"/>
  <c r="T1696" i="5" s="1"/>
  <c r="B1697" i="5"/>
  <c r="T1697" i="5" s="1"/>
  <c r="B1698" i="5"/>
  <c r="T1698" i="5" s="1"/>
  <c r="B1699" i="5"/>
  <c r="T1699" i="5"/>
  <c r="B1700" i="5"/>
  <c r="T1700" i="5" s="1"/>
  <c r="B1701" i="5"/>
  <c r="T1701" i="5" s="1"/>
  <c r="B1702" i="5"/>
  <c r="T1702" i="5" s="1"/>
  <c r="B1703" i="5"/>
  <c r="T1703" i="5"/>
  <c r="B1704" i="5"/>
  <c r="T1704" i="5" s="1"/>
  <c r="B1705" i="5"/>
  <c r="T1705" i="5" s="1"/>
  <c r="B1706" i="5"/>
  <c r="T1706" i="5" s="1"/>
  <c r="B1707" i="5"/>
  <c r="T1707" i="5" s="1"/>
  <c r="B1708" i="5"/>
  <c r="T1708" i="5" s="1"/>
  <c r="B1709" i="5"/>
  <c r="T1709" i="5"/>
  <c r="B1710" i="5"/>
  <c r="T1710" i="5" s="1"/>
  <c r="B1711" i="5"/>
  <c r="T1711" i="5"/>
  <c r="B1712" i="5"/>
  <c r="T1712" i="5" s="1"/>
  <c r="B1713" i="5"/>
  <c r="T1713" i="5" s="1"/>
  <c r="B1714" i="5"/>
  <c r="T1714" i="5" s="1"/>
  <c r="B1715" i="5"/>
  <c r="T1715" i="5"/>
  <c r="B1716" i="5"/>
  <c r="T1716" i="5" s="1"/>
  <c r="B1717" i="5"/>
  <c r="T1717" i="5" s="1"/>
  <c r="B1718" i="5"/>
  <c r="T1718" i="5" s="1"/>
  <c r="B1719" i="5"/>
  <c r="T1719" i="5"/>
  <c r="B1720" i="5"/>
  <c r="T1720" i="5" s="1"/>
  <c r="B1721" i="5"/>
  <c r="T1721" i="5" s="1"/>
  <c r="B1722" i="5"/>
  <c r="T1722" i="5" s="1"/>
  <c r="B1723" i="5"/>
  <c r="T1723" i="5" s="1"/>
  <c r="B1724" i="5"/>
  <c r="T1724" i="5" s="1"/>
  <c r="B1725" i="5"/>
  <c r="T1725" i="5"/>
  <c r="B1726" i="5"/>
  <c r="T1726" i="5" s="1"/>
  <c r="B1727" i="5"/>
  <c r="T1727" i="5"/>
  <c r="B1728" i="5"/>
  <c r="T1728" i="5" s="1"/>
  <c r="B1729" i="5"/>
  <c r="T1729" i="5" s="1"/>
  <c r="B1730" i="5"/>
  <c r="T1730" i="5" s="1"/>
  <c r="B1731" i="5"/>
  <c r="T1731" i="5" s="1"/>
  <c r="B1732" i="5"/>
  <c r="T1732" i="5" s="1"/>
  <c r="B1733" i="5"/>
  <c r="T1733" i="5" s="1"/>
  <c r="B1734" i="5"/>
  <c r="T1734" i="5" s="1"/>
  <c r="B1735" i="5"/>
  <c r="T1735" i="5"/>
  <c r="B1736" i="5"/>
  <c r="T1736" i="5" s="1"/>
  <c r="B1737" i="5"/>
  <c r="T1737" i="5" s="1"/>
  <c r="B1738" i="5"/>
  <c r="T1738" i="5" s="1"/>
  <c r="B1739" i="5"/>
  <c r="T1739" i="5" s="1"/>
  <c r="B1740" i="5"/>
  <c r="T1740" i="5" s="1"/>
  <c r="B1741" i="5"/>
  <c r="T1741" i="5"/>
  <c r="B1742" i="5"/>
  <c r="T1742" i="5" s="1"/>
  <c r="B1743" i="5"/>
  <c r="T1743" i="5"/>
  <c r="B1744" i="5"/>
  <c r="T1744" i="5" s="1"/>
  <c r="B1745" i="5"/>
  <c r="T1745" i="5" s="1"/>
  <c r="B1746" i="5"/>
  <c r="T1746" i="5" s="1"/>
  <c r="B1747" i="5"/>
  <c r="T1747" i="5"/>
  <c r="B1748" i="5"/>
  <c r="T1748" i="5" s="1"/>
  <c r="B1749" i="5"/>
  <c r="T1749" i="5" s="1"/>
  <c r="B1750" i="5"/>
  <c r="T1750" i="5" s="1"/>
  <c r="B1751" i="5"/>
  <c r="T1751" i="5"/>
  <c r="B1752" i="5"/>
  <c r="T1752" i="5"/>
  <c r="B1753" i="5"/>
  <c r="T1753" i="5"/>
  <c r="B1754" i="5"/>
  <c r="T1754" i="5"/>
  <c r="B1755" i="5"/>
  <c r="T1755" i="5"/>
  <c r="B1756" i="5"/>
  <c r="T1756" i="5"/>
  <c r="B1757" i="5"/>
  <c r="T1757" i="5"/>
  <c r="B1758" i="5"/>
  <c r="T1758" i="5" s="1"/>
  <c r="B1759" i="5"/>
  <c r="T1759" i="5"/>
  <c r="B1760" i="5"/>
  <c r="T1760" i="5"/>
  <c r="B1761" i="5"/>
  <c r="T1761" i="5"/>
  <c r="B1762" i="5"/>
  <c r="T1762" i="5" s="1"/>
  <c r="B1763" i="5"/>
  <c r="T1763" i="5"/>
  <c r="B1764" i="5"/>
  <c r="T1764" i="5"/>
  <c r="B1765" i="5"/>
  <c r="T1765" i="5"/>
  <c r="B1766" i="5"/>
  <c r="T1766" i="5" s="1"/>
  <c r="B1767" i="5"/>
  <c r="T1767" i="5"/>
  <c r="B1768" i="5"/>
  <c r="T1768" i="5" s="1"/>
  <c r="B1769" i="5"/>
  <c r="T1769" i="5"/>
  <c r="B1770" i="5"/>
  <c r="T1770" i="5" s="1"/>
  <c r="B1771" i="5"/>
  <c r="T1771" i="5"/>
  <c r="B1772" i="5"/>
  <c r="T1772" i="5" s="1"/>
  <c r="B1773" i="5"/>
  <c r="T1773" i="5"/>
  <c r="B1774" i="5"/>
  <c r="T1774" i="5" s="1"/>
  <c r="B1775" i="5"/>
  <c r="T1775" i="5"/>
  <c r="B1776" i="5"/>
  <c r="T1776" i="5"/>
  <c r="B1777" i="5"/>
  <c r="T1777" i="5"/>
  <c r="B1778" i="5"/>
  <c r="T1778" i="5" s="1"/>
  <c r="B1779" i="5"/>
  <c r="T1779" i="5"/>
  <c r="B1780" i="5"/>
  <c r="T1780" i="5" s="1"/>
  <c r="B1781" i="5"/>
  <c r="T1781" i="5"/>
  <c r="B1782" i="5"/>
  <c r="T1782" i="5" s="1"/>
  <c r="B1783" i="5"/>
  <c r="T1783" i="5"/>
  <c r="B1784" i="5"/>
  <c r="T1784" i="5"/>
  <c r="B1785" i="5"/>
  <c r="T1785" i="5"/>
  <c r="B1786" i="5"/>
  <c r="T1786" i="5" s="1"/>
  <c r="B1787" i="5"/>
  <c r="T1787" i="5"/>
  <c r="B1788" i="5"/>
  <c r="T1788" i="5"/>
  <c r="B1789" i="5"/>
  <c r="T1789" i="5"/>
  <c r="B1790" i="5"/>
  <c r="T1790" i="5" s="1"/>
  <c r="B1791" i="5"/>
  <c r="T1791" i="5"/>
  <c r="B1792" i="5"/>
  <c r="T1792" i="5"/>
  <c r="B1793" i="5"/>
  <c r="T1793" i="5"/>
  <c r="B1794" i="5"/>
  <c r="T1794" i="5" s="1"/>
  <c r="B1795" i="5"/>
  <c r="T1795" i="5"/>
  <c r="B1796" i="5"/>
  <c r="T1796" i="5"/>
  <c r="B1797" i="5"/>
  <c r="T1797" i="5"/>
  <c r="B1798" i="5"/>
  <c r="T1798" i="5" s="1"/>
  <c r="B1799" i="5"/>
  <c r="T1799" i="5"/>
  <c r="B1800" i="5"/>
  <c r="T1800" i="5" s="1"/>
  <c r="B1801" i="5"/>
  <c r="T1801" i="5"/>
  <c r="B1802" i="5"/>
  <c r="T1802" i="5" s="1"/>
  <c r="B1803" i="5"/>
  <c r="T1803" i="5"/>
  <c r="B1804" i="5"/>
  <c r="T1804" i="5" s="1"/>
  <c r="B1805" i="5"/>
  <c r="T1805" i="5"/>
  <c r="B1806" i="5"/>
  <c r="T1806" i="5" s="1"/>
  <c r="B1807" i="5"/>
  <c r="T1807" i="5"/>
  <c r="B1808" i="5"/>
  <c r="T1808" i="5"/>
  <c r="B1809" i="5"/>
  <c r="T1809" i="5"/>
  <c r="B1810" i="5"/>
  <c r="T1810" i="5" s="1"/>
  <c r="B1811" i="5"/>
  <c r="T1811" i="5"/>
  <c r="B1812" i="5"/>
  <c r="T1812" i="5" s="1"/>
  <c r="B1813" i="5"/>
  <c r="T1813" i="5"/>
  <c r="B1814" i="5"/>
  <c r="T1814" i="5" s="1"/>
  <c r="B1815" i="5"/>
  <c r="T1815" i="5"/>
  <c r="B1816" i="5"/>
  <c r="T1816" i="5"/>
  <c r="B1817" i="5"/>
  <c r="T1817" i="5"/>
  <c r="B1818" i="5"/>
  <c r="T1818" i="5" s="1"/>
  <c r="B1819" i="5"/>
  <c r="T1819" i="5"/>
  <c r="B1820" i="5"/>
  <c r="T1820" i="5"/>
  <c r="B1821" i="5"/>
  <c r="T1821" i="5"/>
  <c r="B1822" i="5"/>
  <c r="T1822" i="5" s="1"/>
  <c r="B1823" i="5"/>
  <c r="T1823" i="5"/>
  <c r="B1824" i="5"/>
  <c r="T1824" i="5"/>
  <c r="B1825" i="5"/>
  <c r="T1825" i="5"/>
  <c r="B1826" i="5"/>
  <c r="T1826" i="5" s="1"/>
  <c r="B1827" i="5"/>
  <c r="T1827" i="5"/>
  <c r="B1828" i="5"/>
  <c r="T1828" i="5"/>
  <c r="B1829" i="5"/>
  <c r="T1829" i="5"/>
  <c r="B1830" i="5"/>
  <c r="T1830" i="5" s="1"/>
  <c r="B1831" i="5"/>
  <c r="T1831" i="5"/>
  <c r="B1832" i="5"/>
  <c r="T1832" i="5" s="1"/>
  <c r="B1833" i="5"/>
  <c r="T1833" i="5"/>
  <c r="B1834" i="5"/>
  <c r="T1834" i="5" s="1"/>
  <c r="B1835" i="5"/>
  <c r="T1835" i="5"/>
  <c r="B1836" i="5"/>
  <c r="T1836" i="5" s="1"/>
  <c r="B1837" i="5"/>
  <c r="T1837" i="5"/>
  <c r="B1838" i="5"/>
  <c r="T1838" i="5" s="1"/>
  <c r="B1839" i="5"/>
  <c r="T1839" i="5"/>
  <c r="B1840" i="5"/>
  <c r="T1840" i="5"/>
  <c r="B1841" i="5"/>
  <c r="T1841" i="5"/>
  <c r="B1842" i="5"/>
  <c r="T1842" i="5" s="1"/>
  <c r="B1843" i="5"/>
  <c r="T1843" i="5"/>
  <c r="B1844" i="5"/>
  <c r="T1844" i="5" s="1"/>
  <c r="B1845" i="5"/>
  <c r="T1845" i="5"/>
  <c r="B1846" i="5"/>
  <c r="T1846" i="5" s="1"/>
  <c r="B1847" i="5"/>
  <c r="T1847" i="5"/>
  <c r="B1848" i="5"/>
  <c r="T1848" i="5"/>
  <c r="B1849" i="5"/>
  <c r="T1849" i="5"/>
  <c r="B1850" i="5"/>
  <c r="T1850" i="5" s="1"/>
  <c r="B1851" i="5"/>
  <c r="T1851" i="5"/>
  <c r="B1852" i="5"/>
  <c r="T1852" i="5"/>
  <c r="B1853" i="5"/>
  <c r="T1853" i="5"/>
  <c r="B1854" i="5"/>
  <c r="T1854" i="5" s="1"/>
  <c r="B1855" i="5"/>
  <c r="T1855" i="5"/>
  <c r="B1856" i="5"/>
  <c r="T1856" i="5"/>
  <c r="B1857" i="5"/>
  <c r="T1857" i="5"/>
  <c r="B1858" i="5"/>
  <c r="T1858" i="5" s="1"/>
  <c r="B1859" i="5"/>
  <c r="T1859" i="5"/>
  <c r="B1860" i="5"/>
  <c r="T1860" i="5"/>
  <c r="B1861" i="5"/>
  <c r="T1861" i="5"/>
  <c r="B1862" i="5"/>
  <c r="T1862" i="5" s="1"/>
  <c r="B1863" i="5"/>
  <c r="T1863" i="5"/>
  <c r="B1864" i="5"/>
  <c r="T1864" i="5"/>
  <c r="B1865" i="5"/>
  <c r="T1865" i="5"/>
  <c r="B1866" i="5"/>
  <c r="T1866" i="5" s="1"/>
  <c r="B1867" i="5"/>
  <c r="T1867" i="5"/>
  <c r="B1868" i="5"/>
  <c r="T1868" i="5" s="1"/>
  <c r="B1869" i="5"/>
  <c r="T1869" i="5"/>
  <c r="B1870" i="5"/>
  <c r="T1870" i="5" s="1"/>
  <c r="B1871" i="5"/>
  <c r="T1871" i="5"/>
  <c r="B1872" i="5"/>
  <c r="T1872" i="5"/>
  <c r="B1873" i="5"/>
  <c r="T1873" i="5"/>
  <c r="B1874" i="5"/>
  <c r="T1874" i="5" s="1"/>
  <c r="B1875" i="5"/>
  <c r="T1875" i="5"/>
  <c r="B1876" i="5"/>
  <c r="T1876" i="5" s="1"/>
  <c r="B1877" i="5"/>
  <c r="T1877" i="5"/>
  <c r="B1878" i="5"/>
  <c r="T1878" i="5" s="1"/>
  <c r="B1879" i="5"/>
  <c r="T1879" i="5"/>
  <c r="B1880" i="5"/>
  <c r="T1880" i="5"/>
  <c r="B1881" i="5"/>
  <c r="T1881" i="5"/>
  <c r="B1882" i="5"/>
  <c r="T1882" i="5" s="1"/>
  <c r="B1883" i="5"/>
  <c r="T1883" i="5"/>
  <c r="B1884" i="5"/>
  <c r="T1884" i="5"/>
  <c r="B1885" i="5"/>
  <c r="T1885" i="5"/>
  <c r="B1886" i="5"/>
  <c r="T1886" i="5" s="1"/>
  <c r="B1887" i="5"/>
  <c r="T1887" i="5"/>
  <c r="B1888" i="5"/>
  <c r="T1888" i="5"/>
  <c r="B1889" i="5"/>
  <c r="T1889" i="5"/>
  <c r="B1890" i="5"/>
  <c r="T1890" i="5" s="1"/>
  <c r="B1891" i="5"/>
  <c r="T1891" i="5"/>
  <c r="B1892" i="5"/>
  <c r="T1892" i="5"/>
  <c r="B1893" i="5"/>
  <c r="T1893" i="5"/>
  <c r="B1894" i="5"/>
  <c r="T1894" i="5" s="1"/>
  <c r="B1895" i="5"/>
  <c r="T1895" i="5"/>
  <c r="B1896" i="5"/>
  <c r="T1896" i="5" s="1"/>
  <c r="B1897" i="5"/>
  <c r="T1897" i="5"/>
  <c r="B1898" i="5"/>
  <c r="T1898" i="5" s="1"/>
  <c r="B1899" i="5"/>
  <c r="T1899" i="5"/>
  <c r="B1900" i="5"/>
  <c r="T1900" i="5" s="1"/>
  <c r="B1901" i="5"/>
  <c r="T1901" i="5"/>
  <c r="B1902" i="5"/>
  <c r="T1902" i="5" s="1"/>
  <c r="B1903" i="5"/>
  <c r="T1903" i="5"/>
  <c r="B1904" i="5"/>
  <c r="T1904" i="5"/>
  <c r="B1905" i="5"/>
  <c r="T1905" i="5"/>
  <c r="B1906" i="5"/>
  <c r="T1906" i="5" s="1"/>
  <c r="B1907" i="5"/>
  <c r="T1907" i="5"/>
  <c r="B1908" i="5"/>
  <c r="T1908" i="5" s="1"/>
  <c r="B1909" i="5"/>
  <c r="T1909" i="5"/>
  <c r="B1910" i="5"/>
  <c r="T1910" i="5" s="1"/>
  <c r="B1911" i="5"/>
  <c r="T1911" i="5"/>
  <c r="B1912" i="5"/>
  <c r="T1912" i="5"/>
  <c r="B1913" i="5"/>
  <c r="T1913" i="5"/>
  <c r="B1914" i="5"/>
  <c r="T1914" i="5" s="1"/>
  <c r="B1915" i="5"/>
  <c r="T1915" i="5"/>
  <c r="B1916" i="5"/>
  <c r="T1916" i="5"/>
  <c r="B1917" i="5"/>
  <c r="T1917" i="5"/>
  <c r="B1918" i="5"/>
  <c r="T1918" i="5" s="1"/>
  <c r="B1919" i="5"/>
  <c r="T1919" i="5"/>
  <c r="B1920" i="5"/>
  <c r="T1920" i="5"/>
  <c r="B1921" i="5"/>
  <c r="T1921" i="5"/>
  <c r="B1922" i="5"/>
  <c r="T1922" i="5" s="1"/>
  <c r="B1923" i="5"/>
  <c r="T1923" i="5"/>
  <c r="B1924" i="5"/>
  <c r="T1924" i="5"/>
  <c r="B1925" i="5"/>
  <c r="T1925" i="5"/>
  <c r="B1926" i="5"/>
  <c r="T1926" i="5" s="1"/>
  <c r="B1927" i="5"/>
  <c r="T1927" i="5"/>
  <c r="B1928" i="5"/>
  <c r="T1928" i="5" s="1"/>
  <c r="B1929" i="5"/>
  <c r="T1929" i="5"/>
  <c r="B1930" i="5"/>
  <c r="T1930" i="5" s="1"/>
  <c r="B1931" i="5"/>
  <c r="T1931" i="5"/>
  <c r="B1932" i="5"/>
  <c r="T1932" i="5" s="1"/>
  <c r="B1933" i="5"/>
  <c r="T1933" i="5"/>
  <c r="B1934" i="5"/>
  <c r="T1934" i="5" s="1"/>
  <c r="B1935" i="5"/>
  <c r="T1935" i="5"/>
  <c r="B1936" i="5"/>
  <c r="T1936" i="5"/>
  <c r="B1937" i="5"/>
  <c r="T1937" i="5"/>
  <c r="B1938" i="5"/>
  <c r="T1938" i="5" s="1"/>
  <c r="B1939" i="5"/>
  <c r="T1939" i="5"/>
  <c r="B1940" i="5"/>
  <c r="B1941" i="5"/>
  <c r="T1941" i="5"/>
  <c r="B1942" i="5"/>
  <c r="T1942" i="5" s="1"/>
  <c r="B1943" i="5"/>
  <c r="T1943" i="5"/>
  <c r="B1944" i="5"/>
  <c r="T1944" i="5"/>
  <c r="B1945" i="5"/>
  <c r="T1945" i="5"/>
  <c r="B1946" i="5"/>
  <c r="T1946" i="5" s="1"/>
  <c r="B1947" i="5"/>
  <c r="T1947" i="5"/>
  <c r="B1948" i="5"/>
  <c r="T1948" i="5"/>
  <c r="B1949" i="5"/>
  <c r="T1949" i="5"/>
  <c r="B1950" i="5"/>
  <c r="T1950" i="5" s="1"/>
  <c r="B1951" i="5"/>
  <c r="T1951" i="5"/>
  <c r="B1952" i="5"/>
  <c r="T1952" i="5"/>
  <c r="B1953" i="5"/>
  <c r="T1953" i="5"/>
  <c r="B1954" i="5"/>
  <c r="T1954" i="5" s="1"/>
  <c r="B1955" i="5"/>
  <c r="T1955" i="5"/>
  <c r="B1956" i="5"/>
  <c r="T1956" i="5"/>
  <c r="B1957" i="5"/>
  <c r="T1957" i="5"/>
  <c r="B1958" i="5"/>
  <c r="T1958" i="5" s="1"/>
  <c r="B1959" i="5"/>
  <c r="T1959" i="5"/>
  <c r="B1960" i="5"/>
  <c r="T1960" i="5"/>
  <c r="B1961" i="5"/>
  <c r="T1961" i="5"/>
  <c r="B1962" i="5"/>
  <c r="T1962" i="5" s="1"/>
  <c r="B1963" i="5"/>
  <c r="T1963" i="5"/>
  <c r="B1964" i="5"/>
  <c r="T1964" i="5" s="1"/>
  <c r="B1965" i="5"/>
  <c r="T1965" i="5"/>
  <c r="B1966" i="5"/>
  <c r="T1966" i="5" s="1"/>
  <c r="B1967" i="5"/>
  <c r="T1967" i="5"/>
  <c r="B1968" i="5"/>
  <c r="T1968" i="5"/>
  <c r="B1969" i="5"/>
  <c r="T1969" i="5"/>
  <c r="B1970" i="5"/>
  <c r="T1970" i="5" s="1"/>
  <c r="B1971" i="5"/>
  <c r="T1971" i="5"/>
  <c r="B1972" i="5"/>
  <c r="T1972" i="5" s="1"/>
  <c r="B1973" i="5"/>
  <c r="T1973" i="5"/>
  <c r="B1974" i="5"/>
  <c r="T1974" i="5" s="1"/>
  <c r="B1975" i="5"/>
  <c r="T1975" i="5"/>
  <c r="B1976" i="5"/>
  <c r="T1976" i="5"/>
  <c r="B1977" i="5"/>
  <c r="T1977" i="5"/>
  <c r="B1978" i="5"/>
  <c r="T1978" i="5" s="1"/>
  <c r="B1979" i="5"/>
  <c r="T1979" i="5"/>
  <c r="B1980" i="5"/>
  <c r="T1980" i="5"/>
  <c r="B1981" i="5"/>
  <c r="T1981" i="5"/>
  <c r="B1982" i="5"/>
  <c r="T1982" i="5" s="1"/>
  <c r="B1983" i="5"/>
  <c r="T1983" i="5"/>
  <c r="B1984" i="5"/>
  <c r="T1984" i="5"/>
  <c r="B1985" i="5"/>
  <c r="T1985" i="5"/>
  <c r="B1986" i="5"/>
  <c r="T1986" i="5" s="1"/>
  <c r="B1987" i="5"/>
  <c r="T1987" i="5"/>
  <c r="B1988" i="5"/>
  <c r="T1988" i="5"/>
  <c r="B1989" i="5"/>
  <c r="T1989" i="5"/>
  <c r="B1990" i="5"/>
  <c r="T1990" i="5" s="1"/>
  <c r="B1991" i="5"/>
  <c r="T1991" i="5"/>
  <c r="B1992" i="5"/>
  <c r="T1992" i="5"/>
  <c r="B1993" i="5"/>
  <c r="T1993" i="5"/>
  <c r="B1994" i="5"/>
  <c r="T1994" i="5" s="1"/>
  <c r="B1995" i="5"/>
  <c r="T1995" i="5"/>
  <c r="B1996" i="5"/>
  <c r="T1996" i="5" s="1"/>
  <c r="B1997" i="5"/>
  <c r="T1997" i="5"/>
  <c r="B1998" i="5"/>
  <c r="T1998" i="5" s="1"/>
  <c r="B1999" i="5"/>
  <c r="T1999" i="5"/>
  <c r="B2000" i="5"/>
  <c r="T2000" i="5"/>
  <c r="B2001" i="5"/>
  <c r="T2001" i="5"/>
  <c r="B2002" i="5"/>
  <c r="T2002" i="5" s="1"/>
  <c r="B2003" i="5"/>
  <c r="T2003" i="5"/>
  <c r="B2004" i="5"/>
  <c r="B2005" i="5"/>
  <c r="T2005" i="5"/>
  <c r="B2006" i="5"/>
  <c r="T2006" i="5" s="1"/>
  <c r="B2007" i="5"/>
  <c r="T2007" i="5"/>
  <c r="B2008" i="5"/>
  <c r="T2008" i="5"/>
  <c r="B2009" i="5"/>
  <c r="T2009" i="5"/>
  <c r="B2010" i="5"/>
  <c r="T2010" i="5" s="1"/>
  <c r="B2011" i="5"/>
  <c r="T2011" i="5"/>
  <c r="B2012" i="5"/>
  <c r="T2012" i="5"/>
  <c r="B2013" i="5"/>
  <c r="T2013" i="5"/>
  <c r="B2014" i="5"/>
  <c r="T2014" i="5" s="1"/>
  <c r="B2015" i="5"/>
  <c r="T2015" i="5"/>
  <c r="B2016" i="5"/>
  <c r="T2016" i="5"/>
  <c r="B2017" i="5"/>
  <c r="T2017" i="5"/>
  <c r="B2018" i="5"/>
  <c r="T2018" i="5" s="1"/>
  <c r="B2019" i="5"/>
  <c r="T2019" i="5"/>
  <c r="B2020" i="5"/>
  <c r="T2020" i="5"/>
  <c r="B2021" i="5"/>
  <c r="T2021" i="5"/>
  <c r="B2022" i="5"/>
  <c r="T2022" i="5" s="1"/>
  <c r="B2023" i="5"/>
  <c r="T2023" i="5"/>
  <c r="B2024" i="5"/>
  <c r="T2024" i="5"/>
  <c r="B2025" i="5"/>
  <c r="T2025" i="5"/>
  <c r="B2026" i="5"/>
  <c r="T2026" i="5" s="1"/>
  <c r="B2027" i="5"/>
  <c r="T2027" i="5"/>
  <c r="B2028" i="5"/>
  <c r="T2028" i="5" s="1"/>
  <c r="B2029" i="5"/>
  <c r="T2029" i="5"/>
  <c r="B2030" i="5"/>
  <c r="T2030" i="5" s="1"/>
  <c r="B2031" i="5"/>
  <c r="T2031" i="5"/>
  <c r="B2032" i="5"/>
  <c r="T2032" i="5"/>
  <c r="B2033" i="5"/>
  <c r="T2033" i="5"/>
  <c r="B2034" i="5"/>
  <c r="T2034" i="5" s="1"/>
  <c r="B2035" i="5"/>
  <c r="T2035" i="5"/>
  <c r="B2036" i="5"/>
  <c r="T2036" i="5" s="1"/>
  <c r="B2037" i="5"/>
  <c r="T2037" i="5"/>
  <c r="B2038" i="5"/>
  <c r="T2038" i="5" s="1"/>
  <c r="B2039" i="5"/>
  <c r="T2039" i="5"/>
  <c r="B2040" i="5"/>
  <c r="T2040" i="5"/>
  <c r="B2041" i="5"/>
  <c r="T2041" i="5"/>
  <c r="B2042" i="5"/>
  <c r="T2042" i="5" s="1"/>
  <c r="B2043" i="5"/>
  <c r="T2043" i="5"/>
  <c r="B2044" i="5"/>
  <c r="T2044" i="5"/>
  <c r="B2045" i="5"/>
  <c r="T2045" i="5"/>
  <c r="B2046" i="5"/>
  <c r="T2046" i="5" s="1"/>
  <c r="B2047" i="5"/>
  <c r="T2047" i="5"/>
  <c r="B2048" i="5"/>
  <c r="T2048" i="5"/>
  <c r="B2049" i="5"/>
  <c r="T2049" i="5"/>
  <c r="B2050" i="5"/>
  <c r="T2050" i="5" s="1"/>
  <c r="B2051" i="5"/>
  <c r="T2051" i="5"/>
  <c r="B2052" i="5"/>
  <c r="T2052" i="5"/>
  <c r="B2053" i="5"/>
  <c r="T2053" i="5"/>
  <c r="B2054" i="5"/>
  <c r="T2054" i="5" s="1"/>
  <c r="B2055" i="5"/>
  <c r="T2055" i="5"/>
  <c r="B2056" i="5"/>
  <c r="T2056" i="5"/>
  <c r="B2057" i="5"/>
  <c r="T2057" i="5"/>
  <c r="B2058" i="5"/>
  <c r="T2058" i="5" s="1"/>
  <c r="B2059" i="5"/>
  <c r="T2059" i="5"/>
  <c r="B2060" i="5"/>
  <c r="T2060" i="5" s="1"/>
  <c r="B2061" i="5"/>
  <c r="T2061" i="5"/>
  <c r="B2062" i="5"/>
  <c r="T2062" i="5" s="1"/>
  <c r="B2063" i="5"/>
  <c r="T2063" i="5"/>
  <c r="B2064" i="5"/>
  <c r="T2064" i="5"/>
  <c r="B2065" i="5"/>
  <c r="T2065" i="5"/>
  <c r="B2066" i="5"/>
  <c r="T2066" i="5" s="1"/>
  <c r="B2067" i="5"/>
  <c r="T2067" i="5"/>
  <c r="B2068" i="5"/>
  <c r="T2068" i="5" s="1"/>
  <c r="B2069" i="5"/>
  <c r="T2069" i="5"/>
  <c r="B2070" i="5"/>
  <c r="T2070" i="5" s="1"/>
  <c r="B2071" i="5"/>
  <c r="T2071" i="5"/>
  <c r="B2072" i="5"/>
  <c r="T2072" i="5"/>
  <c r="B2073" i="5"/>
  <c r="T2073" i="5"/>
  <c r="B2074" i="5"/>
  <c r="T2074" i="5" s="1"/>
  <c r="B2075" i="5"/>
  <c r="T2075" i="5"/>
  <c r="B2076" i="5"/>
  <c r="T2076" i="5"/>
  <c r="B2077" i="5"/>
  <c r="T2077" i="5"/>
  <c r="B2078" i="5"/>
  <c r="T2078" i="5" s="1"/>
  <c r="B2079" i="5"/>
  <c r="T2079" i="5"/>
  <c r="B2080" i="5"/>
  <c r="T2080" i="5"/>
  <c r="B2081" i="5"/>
  <c r="T2081" i="5"/>
  <c r="B2082" i="5"/>
  <c r="T2082" i="5" s="1"/>
  <c r="B2083" i="5"/>
  <c r="T2083" i="5"/>
  <c r="B2084" i="5"/>
  <c r="T2084" i="5"/>
  <c r="B2085" i="5"/>
  <c r="T2085" i="5"/>
  <c r="B2086" i="5"/>
  <c r="T2086" i="5" s="1"/>
  <c r="B2087" i="5"/>
  <c r="T2087" i="5"/>
  <c r="B2088" i="5"/>
  <c r="T2088" i="5" s="1"/>
  <c r="B2089" i="5"/>
  <c r="T2089" i="5"/>
  <c r="B2090" i="5"/>
  <c r="T2090" i="5" s="1"/>
  <c r="B2091" i="5"/>
  <c r="T2091" i="5"/>
  <c r="B2092" i="5"/>
  <c r="T2092" i="5" s="1"/>
  <c r="B2093" i="5"/>
  <c r="T2093" i="5"/>
  <c r="B2094" i="5"/>
  <c r="T2094" i="5" s="1"/>
  <c r="B2095" i="5"/>
  <c r="T2095" i="5"/>
  <c r="B2096" i="5"/>
  <c r="T2096" i="5"/>
  <c r="B2097" i="5"/>
  <c r="T2097" i="5"/>
  <c r="B2098" i="5"/>
  <c r="T2098" i="5" s="1"/>
  <c r="B2099" i="5"/>
  <c r="T2099" i="5"/>
  <c r="B2100" i="5"/>
  <c r="T2100" i="5" s="1"/>
  <c r="B2101" i="5"/>
  <c r="T2101" i="5"/>
  <c r="B2102" i="5"/>
  <c r="T2102" i="5" s="1"/>
  <c r="B2103" i="5"/>
  <c r="T2103" i="5"/>
  <c r="B2104" i="5"/>
  <c r="T2104" i="5"/>
  <c r="B2105" i="5"/>
  <c r="T2105" i="5"/>
  <c r="B2106" i="5"/>
  <c r="T2106" i="5" s="1"/>
  <c r="B2107" i="5"/>
  <c r="T2107" i="5"/>
  <c r="B2108" i="5"/>
  <c r="T2108" i="5"/>
  <c r="B2109" i="5"/>
  <c r="T2109" i="5"/>
  <c r="B2110" i="5"/>
  <c r="T2110" i="5" s="1"/>
  <c r="B2111" i="5"/>
  <c r="T2111" i="5"/>
  <c r="B2112" i="5"/>
  <c r="T2112" i="5"/>
  <c r="B2113" i="5"/>
  <c r="T2113" i="5"/>
  <c r="B2114" i="5"/>
  <c r="T2114" i="5" s="1"/>
  <c r="B2115" i="5"/>
  <c r="T2115" i="5"/>
  <c r="B2116" i="5"/>
  <c r="T2116" i="5"/>
  <c r="B2117" i="5"/>
  <c r="T2117" i="5"/>
  <c r="B2118" i="5"/>
  <c r="T2118" i="5" s="1"/>
  <c r="B2119" i="5"/>
  <c r="T2119" i="5"/>
  <c r="B2120" i="5"/>
  <c r="T2120" i="5"/>
  <c r="B2121" i="5"/>
  <c r="T2121" i="5"/>
  <c r="B2122" i="5"/>
  <c r="T2122" i="5" s="1"/>
  <c r="B2123" i="5"/>
  <c r="T2123" i="5"/>
  <c r="B2124" i="5"/>
  <c r="T2124" i="5" s="1"/>
  <c r="B2125" i="5"/>
  <c r="T2125" i="5"/>
  <c r="B2126" i="5"/>
  <c r="T2126" i="5" s="1"/>
  <c r="B2127" i="5"/>
  <c r="T2127" i="5"/>
  <c r="B2128" i="5"/>
  <c r="T2128" i="5"/>
  <c r="B2129" i="5"/>
  <c r="T2129" i="5"/>
  <c r="B2130" i="5"/>
  <c r="T2130" i="5" s="1"/>
  <c r="B2131" i="5"/>
  <c r="T2131" i="5"/>
  <c r="B2132" i="5"/>
  <c r="B2133" i="5"/>
  <c r="T2133" i="5"/>
  <c r="B2134" i="5"/>
  <c r="T2134" i="5" s="1"/>
  <c r="B2135" i="5"/>
  <c r="T2135" i="5"/>
  <c r="B2136" i="5"/>
  <c r="T2136" i="5"/>
  <c r="B2137" i="5"/>
  <c r="T2137" i="5"/>
  <c r="B2138" i="5"/>
  <c r="T2138" i="5" s="1"/>
  <c r="B2139" i="5"/>
  <c r="T2139" i="5"/>
  <c r="B2140" i="5"/>
  <c r="T2140" i="5"/>
  <c r="B2141" i="5"/>
  <c r="T2141" i="5"/>
  <c r="B2142" i="5"/>
  <c r="T2142" i="5" s="1"/>
  <c r="B2143" i="5"/>
  <c r="T2143" i="5"/>
  <c r="B2144" i="5"/>
  <c r="T2144" i="5"/>
  <c r="B2145" i="5"/>
  <c r="T2145" i="5"/>
  <c r="B2146" i="5"/>
  <c r="T2146" i="5" s="1"/>
  <c r="B2147" i="5"/>
  <c r="T2147" i="5"/>
  <c r="B2148" i="5"/>
  <c r="T2148" i="5"/>
  <c r="B2149" i="5"/>
  <c r="T2149" i="5"/>
  <c r="B2150" i="5"/>
  <c r="T2150" i="5" s="1"/>
  <c r="B2151" i="5"/>
  <c r="T2151" i="5"/>
  <c r="B2152" i="5"/>
  <c r="T2152" i="5"/>
  <c r="B2153" i="5"/>
  <c r="T2153" i="5"/>
  <c r="B2154" i="5"/>
  <c r="T2154" i="5" s="1"/>
  <c r="B2155" i="5"/>
  <c r="T2155" i="5"/>
  <c r="B2156" i="5"/>
  <c r="T2156" i="5" s="1"/>
  <c r="B2157" i="5"/>
  <c r="T2157" i="5"/>
  <c r="B2158" i="5"/>
  <c r="T2158" i="5" s="1"/>
  <c r="B2159" i="5"/>
  <c r="T2159" i="5"/>
  <c r="B2160" i="5"/>
  <c r="T2160" i="5"/>
  <c r="B2161" i="5"/>
  <c r="T2161" i="5"/>
  <c r="B2162" i="5"/>
  <c r="T2162" i="5" s="1"/>
  <c r="B2163" i="5"/>
  <c r="T2163" i="5"/>
  <c r="B2164" i="5"/>
  <c r="T2164" i="5" s="1"/>
  <c r="B2165" i="5"/>
  <c r="T2165" i="5"/>
  <c r="B2166" i="5"/>
  <c r="T2166" i="5" s="1"/>
  <c r="B2167" i="5"/>
  <c r="T2167" i="5"/>
  <c r="B2168" i="5"/>
  <c r="T2168" i="5"/>
  <c r="B2169" i="5"/>
  <c r="T2169" i="5"/>
  <c r="B2170" i="5"/>
  <c r="T2170" i="5" s="1"/>
  <c r="B2171" i="5"/>
  <c r="T2171" i="5"/>
  <c r="B2172" i="5"/>
  <c r="T2172" i="5"/>
  <c r="B2173" i="5"/>
  <c r="T2173" i="5"/>
  <c r="B2174" i="5"/>
  <c r="T2174" i="5" s="1"/>
  <c r="B2175" i="5"/>
  <c r="T2175" i="5"/>
  <c r="B2176" i="5"/>
  <c r="T2176" i="5"/>
  <c r="B2177" i="5"/>
  <c r="T2177" i="5"/>
  <c r="B2178" i="5"/>
  <c r="T2178" i="5" s="1"/>
  <c r="B2179" i="5"/>
  <c r="T2179" i="5"/>
  <c r="B2180" i="5"/>
  <c r="T2180" i="5"/>
  <c r="B2181" i="5"/>
  <c r="T2181" i="5"/>
  <c r="B2182" i="5"/>
  <c r="T2182" i="5" s="1"/>
  <c r="B2183" i="5"/>
  <c r="T2183" i="5"/>
  <c r="B2184" i="5"/>
  <c r="T2184" i="5" s="1"/>
  <c r="B2185" i="5"/>
  <c r="T2185" i="5"/>
  <c r="B2186" i="5"/>
  <c r="T2186" i="5" s="1"/>
  <c r="B2187" i="5"/>
  <c r="T2187" i="5"/>
  <c r="B2188" i="5"/>
  <c r="T2188" i="5" s="1"/>
  <c r="B2189" i="5"/>
  <c r="T2189" i="5"/>
  <c r="B2190" i="5"/>
  <c r="T2190" i="5" s="1"/>
  <c r="B2191" i="5"/>
  <c r="T2191" i="5"/>
  <c r="B2192" i="5"/>
  <c r="T2192" i="5"/>
  <c r="B2193" i="5"/>
  <c r="T2193" i="5"/>
  <c r="B2194" i="5"/>
  <c r="T2194" i="5" s="1"/>
  <c r="B2195" i="5"/>
  <c r="T2195" i="5"/>
  <c r="B2196" i="5"/>
  <c r="T2196" i="5" s="1"/>
  <c r="B2197" i="5"/>
  <c r="T2197" i="5"/>
  <c r="B2198" i="5"/>
  <c r="T2198" i="5" s="1"/>
  <c r="B2199" i="5"/>
  <c r="T2199" i="5"/>
  <c r="B2200" i="5"/>
  <c r="T2200" i="5"/>
  <c r="B2201" i="5"/>
  <c r="T2201" i="5"/>
  <c r="B2202" i="5"/>
  <c r="T2202" i="5" s="1"/>
  <c r="B2203" i="5"/>
  <c r="T2203" i="5"/>
  <c r="B2204" i="5"/>
  <c r="T2204" i="5"/>
  <c r="B2205" i="5"/>
  <c r="T2205" i="5"/>
  <c r="B2206" i="5"/>
  <c r="T2206" i="5" s="1"/>
  <c r="B2207" i="5"/>
  <c r="T2207" i="5"/>
  <c r="B2208" i="5"/>
  <c r="T2208" i="5"/>
  <c r="B2209" i="5"/>
  <c r="T2209" i="5"/>
  <c r="B2210" i="5"/>
  <c r="T2210" i="5" s="1"/>
  <c r="B2211" i="5"/>
  <c r="T2211" i="5"/>
  <c r="B2212" i="5"/>
  <c r="T2212" i="5"/>
  <c r="B2213" i="5"/>
  <c r="T2213" i="5"/>
  <c r="B2214" i="5"/>
  <c r="T2214" i="5" s="1"/>
  <c r="B2215" i="5"/>
  <c r="T2215" i="5"/>
  <c r="B2216" i="5"/>
  <c r="T2216" i="5" s="1"/>
  <c r="B2217" i="5"/>
  <c r="T2217" i="5"/>
  <c r="B2218" i="5"/>
  <c r="T2218" i="5" s="1"/>
  <c r="B2219" i="5"/>
  <c r="T2219" i="5"/>
  <c r="B2220" i="5"/>
  <c r="T2220" i="5" s="1"/>
  <c r="B2221" i="5"/>
  <c r="T2221" i="5"/>
  <c r="B2222" i="5"/>
  <c r="T2222" i="5" s="1"/>
  <c r="B2223" i="5"/>
  <c r="T2223" i="5"/>
  <c r="B2224" i="5"/>
  <c r="T2224" i="5"/>
  <c r="B2225" i="5"/>
  <c r="T2225" i="5"/>
  <c r="B2226" i="5"/>
  <c r="T2226" i="5" s="1"/>
  <c r="B2227" i="5"/>
  <c r="T2227" i="5"/>
  <c r="B2228" i="5"/>
  <c r="T2228" i="5" s="1"/>
  <c r="B2229" i="5"/>
  <c r="T2229" i="5"/>
  <c r="B2230" i="5"/>
  <c r="T2230" i="5" s="1"/>
  <c r="B2231" i="5"/>
  <c r="T2231" i="5"/>
  <c r="B2232" i="5"/>
  <c r="T2232" i="5"/>
  <c r="B2233" i="5"/>
  <c r="T2233" i="5"/>
  <c r="B2234" i="5"/>
  <c r="T2234" i="5" s="1"/>
  <c r="B2235" i="5"/>
  <c r="T2235" i="5"/>
  <c r="B2236" i="5"/>
  <c r="T2236" i="5"/>
  <c r="B2237" i="5"/>
  <c r="T2237" i="5"/>
  <c r="B2238" i="5"/>
  <c r="T2238" i="5" s="1"/>
  <c r="B2239" i="5"/>
  <c r="T2239" i="5"/>
  <c r="B2240" i="5"/>
  <c r="T2240" i="5"/>
  <c r="B2241" i="5"/>
  <c r="T2241" i="5"/>
  <c r="B2242" i="5"/>
  <c r="T2242" i="5" s="1"/>
  <c r="B2243" i="5"/>
  <c r="T2243" i="5"/>
  <c r="B2244" i="5"/>
  <c r="T2244" i="5"/>
  <c r="B2245" i="5"/>
  <c r="T2245" i="5"/>
  <c r="B2246" i="5"/>
  <c r="T2246" i="5" s="1"/>
  <c r="B2247" i="5"/>
  <c r="T2247" i="5"/>
  <c r="B2248" i="5"/>
  <c r="T2248" i="5" s="1"/>
  <c r="B2249" i="5"/>
  <c r="T2249" i="5"/>
  <c r="B2250" i="5"/>
  <c r="T2250" i="5" s="1"/>
  <c r="B2251" i="5"/>
  <c r="T2251" i="5"/>
  <c r="B2252" i="5"/>
  <c r="T2252" i="5" s="1"/>
  <c r="B2253" i="5"/>
  <c r="T2253" i="5"/>
  <c r="B2254" i="5"/>
  <c r="T2254" i="5" s="1"/>
  <c r="B2255" i="5"/>
  <c r="T2255" i="5"/>
  <c r="B2256" i="5"/>
  <c r="T2256" i="5"/>
  <c r="B2257" i="5"/>
  <c r="T2257" i="5"/>
  <c r="B2258" i="5"/>
  <c r="T2258" i="5" s="1"/>
  <c r="B2259" i="5"/>
  <c r="T2259" i="5"/>
  <c r="B2260" i="5"/>
  <c r="B2261" i="5"/>
  <c r="T2261" i="5"/>
  <c r="B2262" i="5"/>
  <c r="T2262" i="5" s="1"/>
  <c r="B2263" i="5"/>
  <c r="T2263" i="5"/>
  <c r="B2264" i="5"/>
  <c r="T2264" i="5"/>
  <c r="B2265" i="5"/>
  <c r="T2265" i="5"/>
  <c r="B2266" i="5"/>
  <c r="T2266" i="5" s="1"/>
  <c r="B2267" i="5"/>
  <c r="T2267" i="5"/>
  <c r="B2268" i="5"/>
  <c r="T2268" i="5"/>
  <c r="B2269" i="5"/>
  <c r="T2269" i="5"/>
  <c r="B2270" i="5"/>
  <c r="T2270" i="5" s="1"/>
  <c r="B2271" i="5"/>
  <c r="T2271" i="5"/>
  <c r="B2272" i="5"/>
  <c r="T2272" i="5"/>
  <c r="B2273" i="5"/>
  <c r="T2273" i="5"/>
  <c r="B2274" i="5"/>
  <c r="T2274" i="5" s="1"/>
  <c r="B2275" i="5"/>
  <c r="T2275" i="5"/>
  <c r="B2276" i="5"/>
  <c r="T2276" i="5"/>
  <c r="B2277" i="5"/>
  <c r="T2277" i="5"/>
  <c r="B2278" i="5"/>
  <c r="T2278" i="5" s="1"/>
  <c r="B2279" i="5"/>
  <c r="T2279" i="5"/>
  <c r="B2280" i="5"/>
  <c r="T2280" i="5" s="1"/>
  <c r="B2281" i="5"/>
  <c r="T2281" i="5"/>
  <c r="B2282" i="5"/>
  <c r="T2282" i="5" s="1"/>
  <c r="B2283" i="5"/>
  <c r="T2283" i="5" s="1"/>
  <c r="B2284" i="5"/>
  <c r="T2284" i="5"/>
  <c r="B2285" i="5"/>
  <c r="T2285" i="5"/>
  <c r="B2286" i="5"/>
  <c r="T2286" i="5" s="1"/>
  <c r="B2287" i="5"/>
  <c r="T2287" i="5" s="1"/>
  <c r="B2288" i="5"/>
  <c r="T2288" i="5"/>
  <c r="B2289" i="5"/>
  <c r="T2289" i="5"/>
  <c r="B2290" i="5"/>
  <c r="T2290" i="5" s="1"/>
  <c r="B2291" i="5"/>
  <c r="T2291" i="5" s="1"/>
  <c r="B2292" i="5"/>
  <c r="T2292" i="5"/>
  <c r="B2293" i="5"/>
  <c r="T2293" i="5"/>
  <c r="B2294" i="5"/>
  <c r="T2294" i="5" s="1"/>
  <c r="B2295" i="5"/>
  <c r="T2295" i="5" s="1"/>
  <c r="B2296" i="5"/>
  <c r="T2296" i="5" s="1"/>
  <c r="B2297" i="5"/>
  <c r="T2297" i="5"/>
  <c r="B2298" i="5"/>
  <c r="T2298" i="5" s="1"/>
  <c r="B2299" i="5"/>
  <c r="T2299" i="5" s="1"/>
  <c r="B2300" i="5"/>
  <c r="T2300" i="5"/>
  <c r="B2301" i="5"/>
  <c r="T2301" i="5"/>
  <c r="B2302" i="5"/>
  <c r="T2302" i="5" s="1"/>
  <c r="B2303" i="5"/>
  <c r="T2303" i="5" s="1"/>
  <c r="B2304" i="5"/>
  <c r="T2304" i="5"/>
  <c r="B2305" i="5"/>
  <c r="T2305" i="5"/>
  <c r="B2306" i="5"/>
  <c r="T2306" i="5" s="1"/>
  <c r="B2307" i="5"/>
  <c r="T2307" i="5" s="1"/>
  <c r="B2308" i="5"/>
  <c r="T2308" i="5"/>
  <c r="B2309" i="5"/>
  <c r="T2309" i="5"/>
  <c r="B2310" i="5"/>
  <c r="T2310" i="5" s="1"/>
  <c r="B2311" i="5"/>
  <c r="T2311" i="5" s="1"/>
  <c r="B2312" i="5"/>
  <c r="T2312" i="5" s="1"/>
  <c r="B2313" i="5"/>
  <c r="T2313" i="5"/>
  <c r="B2314" i="5"/>
  <c r="T2314" i="5" s="1"/>
  <c r="B2315" i="5"/>
  <c r="T2315" i="5" s="1"/>
  <c r="B2316" i="5"/>
  <c r="T2316" i="5"/>
  <c r="B2317" i="5"/>
  <c r="T2317" i="5"/>
  <c r="B2318" i="5"/>
  <c r="T2318" i="5" s="1"/>
  <c r="B2319" i="5"/>
  <c r="T2319" i="5" s="1"/>
  <c r="B2320" i="5"/>
  <c r="T2320" i="5"/>
  <c r="B2321" i="5"/>
  <c r="T2321" i="5"/>
  <c r="B2322" i="5"/>
  <c r="T2322" i="5" s="1"/>
  <c r="B2323" i="5"/>
  <c r="T2323" i="5" s="1"/>
  <c r="B2324" i="5"/>
  <c r="T2324" i="5"/>
  <c r="B2325" i="5"/>
  <c r="T2325" i="5"/>
  <c r="B2326" i="5"/>
  <c r="T2326" i="5" s="1"/>
  <c r="B2327" i="5"/>
  <c r="T2327" i="5" s="1"/>
  <c r="B2328" i="5"/>
  <c r="T2328" i="5" s="1"/>
  <c r="B2329" i="5"/>
  <c r="T2329" i="5"/>
  <c r="B2330" i="5"/>
  <c r="T2330" i="5" s="1"/>
  <c r="B2331" i="5"/>
  <c r="T2331" i="5" s="1"/>
  <c r="B2332" i="5"/>
  <c r="T2332" i="5"/>
  <c r="B2333" i="5"/>
  <c r="T2333" i="5"/>
  <c r="B2334" i="5"/>
  <c r="T2334" i="5" s="1"/>
  <c r="B2335" i="5"/>
  <c r="T2335" i="5" s="1"/>
  <c r="B2336" i="5"/>
  <c r="T2336" i="5"/>
  <c r="B2337" i="5"/>
  <c r="T2337" i="5"/>
  <c r="B2338" i="5"/>
  <c r="T2338" i="5" s="1"/>
  <c r="B2339" i="5"/>
  <c r="T2339" i="5" s="1"/>
  <c r="B2340" i="5"/>
  <c r="T2340" i="5"/>
  <c r="B2341" i="5"/>
  <c r="T2341" i="5"/>
  <c r="B2342" i="5"/>
  <c r="T2342" i="5" s="1"/>
  <c r="B2343" i="5"/>
  <c r="T2343" i="5" s="1"/>
  <c r="B2344" i="5"/>
  <c r="T2344" i="5" s="1"/>
  <c r="B2345" i="5"/>
  <c r="T2345" i="5"/>
  <c r="B2346" i="5"/>
  <c r="T2346" i="5" s="1"/>
  <c r="B2347" i="5"/>
  <c r="T2347" i="5" s="1"/>
  <c r="B2348" i="5"/>
  <c r="T2348" i="5"/>
  <c r="B2349" i="5"/>
  <c r="T2349" i="5"/>
  <c r="B2350" i="5"/>
  <c r="T2350" i="5" s="1"/>
  <c r="B2351" i="5"/>
  <c r="T2351" i="5" s="1"/>
  <c r="B2352" i="5"/>
  <c r="T2352" i="5"/>
  <c r="B2353" i="5"/>
  <c r="T2353" i="5"/>
  <c r="B2354" i="5"/>
  <c r="T2354" i="5" s="1"/>
  <c r="B2355" i="5"/>
  <c r="T2355" i="5" s="1"/>
  <c r="B2356" i="5"/>
  <c r="T2356" i="5"/>
  <c r="B2357" i="5"/>
  <c r="T2357" i="5"/>
  <c r="B2358" i="5"/>
  <c r="T2358" i="5" s="1"/>
  <c r="B2359" i="5"/>
  <c r="T2359" i="5" s="1"/>
  <c r="B2360" i="5"/>
  <c r="T2360" i="5" s="1"/>
  <c r="B2361" i="5"/>
  <c r="T2361" i="5"/>
  <c r="B2362" i="5"/>
  <c r="T2362" i="5" s="1"/>
  <c r="B2363" i="5"/>
  <c r="T2363" i="5" s="1"/>
  <c r="B2364" i="5"/>
  <c r="T2364" i="5"/>
  <c r="B2365" i="5"/>
  <c r="T2365" i="5" s="1"/>
  <c r="B2366" i="5"/>
  <c r="T2366" i="5" s="1"/>
  <c r="B2367" i="5"/>
  <c r="T2367" i="5" s="1"/>
  <c r="B2368" i="5"/>
  <c r="T2368" i="5"/>
  <c r="B2369" i="5"/>
  <c r="T2369" i="5"/>
  <c r="B2370" i="5"/>
  <c r="T2370" i="5" s="1"/>
  <c r="B2371" i="5"/>
  <c r="T2371" i="5" s="1"/>
  <c r="B2372" i="5"/>
  <c r="T2372" i="5"/>
  <c r="B2373" i="5"/>
  <c r="T2373" i="5"/>
  <c r="B2374" i="5"/>
  <c r="T2374" i="5" s="1"/>
  <c r="B2375" i="5"/>
  <c r="T2375" i="5" s="1"/>
  <c r="B2376" i="5"/>
  <c r="T2376" i="5" s="1"/>
  <c r="B2377" i="5"/>
  <c r="T2377" i="5"/>
  <c r="B2378" i="5"/>
  <c r="T2378" i="5" s="1"/>
  <c r="B2379" i="5"/>
  <c r="T2379" i="5" s="1"/>
  <c r="B2380" i="5"/>
  <c r="T2380" i="5"/>
  <c r="B2381" i="5"/>
  <c r="T2381" i="5" s="1"/>
  <c r="B2382" i="5"/>
  <c r="T2382" i="5" s="1"/>
  <c r="B2383" i="5"/>
  <c r="T2383" i="5" s="1"/>
  <c r="B2384" i="5"/>
  <c r="T2384" i="5"/>
  <c r="B2385" i="5"/>
  <c r="T2385" i="5"/>
  <c r="B2386" i="5"/>
  <c r="T2386" i="5" s="1"/>
  <c r="B2387" i="5"/>
  <c r="T2387" i="5" s="1"/>
  <c r="B2388" i="5"/>
  <c r="T2388" i="5"/>
  <c r="B2389" i="5"/>
  <c r="T2389" i="5"/>
  <c r="B2390" i="5"/>
  <c r="T2390" i="5" s="1"/>
  <c r="B2391" i="5"/>
  <c r="T2391" i="5" s="1"/>
  <c r="B2392" i="5"/>
  <c r="T2392" i="5" s="1"/>
  <c r="B2393" i="5"/>
  <c r="T2393" i="5"/>
  <c r="B2394" i="5"/>
  <c r="T2394" i="5" s="1"/>
  <c r="B2395" i="5"/>
  <c r="T2395" i="5" s="1"/>
  <c r="B2396" i="5"/>
  <c r="T2396" i="5"/>
  <c r="B2397" i="5"/>
  <c r="T2397" i="5" s="1"/>
  <c r="B2398" i="5"/>
  <c r="T2398" i="5" s="1"/>
  <c r="B2399" i="5"/>
  <c r="T2399" i="5" s="1"/>
  <c r="B2400" i="5"/>
  <c r="T2400" i="5"/>
  <c r="B2401" i="5"/>
  <c r="T2401" i="5"/>
  <c r="B2402" i="5"/>
  <c r="T2402" i="5" s="1"/>
  <c r="B2403" i="5"/>
  <c r="T2403" i="5" s="1"/>
  <c r="B2404" i="5"/>
  <c r="T2404" i="5"/>
  <c r="B2405" i="5"/>
  <c r="T2405" i="5"/>
  <c r="B2406" i="5"/>
  <c r="T2406" i="5" s="1"/>
  <c r="B2407" i="5"/>
  <c r="T2407" i="5" s="1"/>
  <c r="B2408" i="5"/>
  <c r="T2408" i="5" s="1"/>
  <c r="B2409" i="5"/>
  <c r="T2409" i="5"/>
  <c r="B2410" i="5"/>
  <c r="T2410" i="5" s="1"/>
  <c r="B2411" i="5"/>
  <c r="T2411" i="5" s="1"/>
  <c r="B2412" i="5"/>
  <c r="T2412" i="5"/>
  <c r="B2413" i="5"/>
  <c r="T2413" i="5" s="1"/>
  <c r="B2414" i="5"/>
  <c r="T2414" i="5"/>
  <c r="B2415" i="5"/>
  <c r="T2415" i="5"/>
  <c r="B2416" i="5"/>
  <c r="T2416" i="5"/>
  <c r="B2417" i="5"/>
  <c r="T2417" i="5" s="1"/>
  <c r="B2418" i="5"/>
  <c r="T2418" i="5"/>
  <c r="B2419" i="5"/>
  <c r="T2419" i="5"/>
  <c r="B2420" i="5"/>
  <c r="T2420" i="5"/>
  <c r="B2421" i="5"/>
  <c r="T2421" i="5" s="1"/>
  <c r="B2422" i="5"/>
  <c r="T2422" i="5"/>
  <c r="B2423" i="5"/>
  <c r="T2423" i="5"/>
  <c r="B2424" i="5"/>
  <c r="T2424" i="5"/>
  <c r="B2425" i="5"/>
  <c r="T2425" i="5" s="1"/>
  <c r="B2426" i="5"/>
  <c r="T2426" i="5"/>
  <c r="B2427" i="5"/>
  <c r="T2427" i="5"/>
  <c r="B2428" i="5"/>
  <c r="T2428" i="5"/>
  <c r="B2429" i="5"/>
  <c r="T2429" i="5" s="1"/>
  <c r="B2430" i="5"/>
  <c r="T2430" i="5"/>
  <c r="B2431" i="5"/>
  <c r="T2431" i="5"/>
  <c r="B2432" i="5"/>
  <c r="T2432" i="5"/>
  <c r="B2433" i="5"/>
  <c r="T2433" i="5" s="1"/>
  <c r="B2434" i="5"/>
  <c r="T2434" i="5"/>
  <c r="B2435" i="5"/>
  <c r="T2435" i="5"/>
  <c r="B2436" i="5"/>
  <c r="T2436" i="5"/>
  <c r="B2437" i="5"/>
  <c r="T2437" i="5" s="1"/>
  <c r="B2438" i="5"/>
  <c r="T2438" i="5"/>
  <c r="B2439" i="5"/>
  <c r="T2439" i="5"/>
  <c r="B2440" i="5"/>
  <c r="T2440" i="5"/>
  <c r="B2441" i="5"/>
  <c r="T2441" i="5" s="1"/>
  <c r="B2442" i="5"/>
  <c r="T2442" i="5"/>
  <c r="B2443" i="5"/>
  <c r="T2443" i="5"/>
  <c r="B2444" i="5"/>
  <c r="T2444" i="5"/>
  <c r="B2445" i="5"/>
  <c r="T2445" i="5" s="1"/>
  <c r="B2446" i="5"/>
  <c r="T2446" i="5"/>
  <c r="B2447" i="5"/>
  <c r="T2447" i="5"/>
  <c r="B2448" i="5"/>
  <c r="T2448" i="5"/>
  <c r="B2449" i="5"/>
  <c r="T2449" i="5" s="1"/>
  <c r="B2450" i="5"/>
  <c r="T2450" i="5"/>
  <c r="B2451" i="5"/>
  <c r="T2451" i="5"/>
  <c r="B2452" i="5"/>
  <c r="T2452" i="5"/>
  <c r="B2453" i="5"/>
  <c r="T2453" i="5" s="1"/>
  <c r="B2454" i="5"/>
  <c r="T2454" i="5"/>
  <c r="B2455" i="5"/>
  <c r="T2455" i="5"/>
  <c r="B2456" i="5"/>
  <c r="T2456" i="5"/>
  <c r="B2457" i="5"/>
  <c r="T2457" i="5" s="1"/>
  <c r="B2458" i="5"/>
  <c r="T2458" i="5"/>
  <c r="B2459" i="5"/>
  <c r="T2459" i="5"/>
  <c r="B2460" i="5"/>
  <c r="T2460" i="5"/>
  <c r="B2461" i="5"/>
  <c r="T2461" i="5" s="1"/>
  <c r="B2462" i="5"/>
  <c r="T2462" i="5"/>
  <c r="B2463" i="5"/>
  <c r="T2463" i="5"/>
  <c r="B2464" i="5"/>
  <c r="T2464" i="5"/>
  <c r="B2465" i="5"/>
  <c r="T2465" i="5" s="1"/>
  <c r="B2466" i="5"/>
  <c r="T2466" i="5"/>
  <c r="B2467" i="5"/>
  <c r="T2467" i="5"/>
  <c r="B2468" i="5"/>
  <c r="T2468" i="5"/>
  <c r="B2469" i="5"/>
  <c r="T2469" i="5" s="1"/>
  <c r="B2470" i="5"/>
  <c r="T2470" i="5"/>
  <c r="B2471" i="5"/>
  <c r="T2471" i="5"/>
  <c r="B2472" i="5"/>
  <c r="T2472" i="5"/>
  <c r="B2473" i="5"/>
  <c r="T2473" i="5" s="1"/>
  <c r="B2474" i="5"/>
  <c r="T2474" i="5"/>
  <c r="B2475" i="5"/>
  <c r="T2475" i="5"/>
  <c r="B2476" i="5"/>
  <c r="T2476" i="5"/>
  <c r="B2477" i="5"/>
  <c r="T2477" i="5" s="1"/>
  <c r="B2478" i="5"/>
  <c r="T2478" i="5"/>
  <c r="B2479" i="5"/>
  <c r="T2479" i="5"/>
  <c r="B2480" i="5"/>
  <c r="T2480" i="5"/>
  <c r="B2481" i="5"/>
  <c r="T2481" i="5" s="1"/>
  <c r="B2482" i="5"/>
  <c r="T2482" i="5"/>
  <c r="B2483" i="5"/>
  <c r="T2483" i="5"/>
  <c r="B2484" i="5"/>
  <c r="T2484" i="5"/>
  <c r="B2485" i="5"/>
  <c r="T2485" i="5" s="1"/>
  <c r="B2486" i="5"/>
  <c r="T2486" i="5"/>
  <c r="B2487" i="5"/>
  <c r="T2487" i="5"/>
  <c r="B2488" i="5"/>
  <c r="T2488" i="5"/>
  <c r="B2489" i="5"/>
  <c r="T2489" i="5" s="1"/>
  <c r="B2490" i="5"/>
  <c r="T2490" i="5"/>
  <c r="B2491" i="5"/>
  <c r="T2491" i="5"/>
  <c r="B2492" i="5"/>
  <c r="T2492" i="5"/>
  <c r="B2493" i="5"/>
  <c r="T2493" i="5" s="1"/>
  <c r="B2494" i="5"/>
  <c r="T2494" i="5"/>
  <c r="B2495" i="5"/>
  <c r="T2495" i="5"/>
  <c r="B2496" i="5"/>
  <c r="T2496" i="5"/>
  <c r="B2497" i="5"/>
  <c r="T2497" i="5" s="1"/>
  <c r="B2498" i="5"/>
  <c r="T2498" i="5"/>
  <c r="B2499" i="5"/>
  <c r="T2499" i="5"/>
  <c r="B2500" i="5"/>
  <c r="T2500" i="5"/>
  <c r="B2501" i="5"/>
  <c r="T2501" i="5" s="1"/>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J6" i="8"/>
  <c r="K6" i="8"/>
  <c r="C20" i="5"/>
  <c r="AB20" i="5" s="1"/>
  <c r="C21" i="5"/>
  <c r="AB21" i="5" s="1"/>
  <c r="C23" i="5"/>
  <c r="AB23" i="5" s="1"/>
  <c r="C29" i="5"/>
  <c r="AB29" i="5"/>
  <c r="C34" i="5"/>
  <c r="AB34" i="5" s="1"/>
  <c r="C36" i="5"/>
  <c r="AB36" i="5" s="1"/>
  <c r="C37" i="5"/>
  <c r="AB37" i="5" s="1"/>
  <c r="C40" i="5"/>
  <c r="AB40" i="5"/>
  <c r="C43" i="5"/>
  <c r="AB43" i="5" s="1"/>
  <c r="C44" i="5"/>
  <c r="C46" i="5"/>
  <c r="AB46" i="5" s="1"/>
  <c r="C48" i="5"/>
  <c r="AB48" i="5"/>
  <c r="C50" i="5"/>
  <c r="AB50" i="5" s="1"/>
  <c r="C52" i="5"/>
  <c r="AB52" i="5" s="1"/>
  <c r="C54" i="5"/>
  <c r="AB54" i="5" s="1"/>
  <c r="C56" i="5"/>
  <c r="AB56" i="5"/>
  <c r="C58" i="5"/>
  <c r="AB58" i="5" s="1"/>
  <c r="C60" i="5"/>
  <c r="AB60" i="5" s="1"/>
  <c r="C62" i="5"/>
  <c r="AB62" i="5" s="1"/>
  <c r="C63" i="5"/>
  <c r="AB63" i="5"/>
  <c r="C64" i="5"/>
  <c r="AB64" i="5" s="1"/>
  <c r="C66" i="5"/>
  <c r="AB66" i="5" s="1"/>
  <c r="C68" i="5"/>
  <c r="C70" i="5"/>
  <c r="AB70" i="5"/>
  <c r="C71" i="5"/>
  <c r="AB71" i="5" s="1"/>
  <c r="C72" i="5"/>
  <c r="AB72" i="5" s="1"/>
  <c r="C74" i="5"/>
  <c r="AB74" i="5" s="1"/>
  <c r="C76" i="5"/>
  <c r="AB76" i="5"/>
  <c r="C78" i="5"/>
  <c r="AB78" i="5" s="1"/>
  <c r="C79" i="5"/>
  <c r="AB79" i="5" s="1"/>
  <c r="C80" i="5"/>
  <c r="AB80" i="5" s="1"/>
  <c r="C82" i="5"/>
  <c r="AB82" i="5"/>
  <c r="C84" i="5"/>
  <c r="AB84" i="5" s="1"/>
  <c r="C86" i="5"/>
  <c r="AB86" i="5" s="1"/>
  <c r="C87" i="5"/>
  <c r="AB87" i="5" s="1"/>
  <c r="C88" i="5"/>
  <c r="AB88" i="5" s="1"/>
  <c r="C90" i="5"/>
  <c r="AB90" i="5" s="1"/>
  <c r="C91" i="5"/>
  <c r="AB91" i="5" s="1"/>
  <c r="C92" i="5"/>
  <c r="AB92" i="5" s="1"/>
  <c r="C96" i="5"/>
  <c r="AB96" i="5" s="1"/>
  <c r="C98" i="5"/>
  <c r="AB98" i="5" s="1"/>
  <c r="C100" i="5"/>
  <c r="AB100" i="5" s="1"/>
  <c r="C101" i="5"/>
  <c r="AB101" i="5" s="1"/>
  <c r="C104" i="5"/>
  <c r="AB104" i="5" s="1"/>
  <c r="C107" i="5"/>
  <c r="AB107" i="5" s="1"/>
  <c r="C109" i="5"/>
  <c r="AB109" i="5" s="1"/>
  <c r="C115" i="5"/>
  <c r="AB115" i="5" s="1"/>
  <c r="C117" i="5"/>
  <c r="AB117" i="5" s="1"/>
  <c r="C120" i="5"/>
  <c r="AB120" i="5" s="1"/>
  <c r="C133" i="5"/>
  <c r="AB133" i="5" s="1"/>
  <c r="C136" i="5"/>
  <c r="AB136" i="5" s="1"/>
  <c r="C139" i="5"/>
  <c r="AB139" i="5" s="1"/>
  <c r="C141" i="5"/>
  <c r="AB141" i="5" s="1"/>
  <c r="C148" i="5"/>
  <c r="AB148" i="5" s="1"/>
  <c r="C149" i="5"/>
  <c r="AB149" i="5" s="1"/>
  <c r="C151" i="5"/>
  <c r="AB151" i="5" s="1"/>
  <c r="C152" i="5"/>
  <c r="AB152" i="5" s="1"/>
  <c r="C153" i="5"/>
  <c r="AB153" i="5" s="1"/>
  <c r="C163" i="5"/>
  <c r="AB163" i="5" s="1"/>
  <c r="C165" i="5"/>
  <c r="AB165" i="5" s="1"/>
  <c r="C168" i="5"/>
  <c r="AB168" i="5" s="1"/>
  <c r="C173" i="5"/>
  <c r="AB173" i="5" s="1"/>
  <c r="C180" i="5"/>
  <c r="AB180" i="5" s="1"/>
  <c r="C181" i="5"/>
  <c r="AB181" i="5" s="1"/>
  <c r="C184" i="5"/>
  <c r="AB184" i="5" s="1"/>
  <c r="C191" i="5"/>
  <c r="AB191" i="5" s="1"/>
  <c r="C200" i="5"/>
  <c r="AB200" i="5" s="1"/>
  <c r="C201" i="5"/>
  <c r="AB201" i="5" s="1"/>
  <c r="C205" i="5"/>
  <c r="AB205" i="5" s="1"/>
  <c r="C208" i="5"/>
  <c r="AB208" i="5" s="1"/>
  <c r="C212" i="5"/>
  <c r="AB212" i="5" s="1"/>
  <c r="C216" i="5"/>
  <c r="AB216" i="5" s="1"/>
  <c r="C220" i="5"/>
  <c r="AB220" i="5" s="1"/>
  <c r="C224" i="5"/>
  <c r="AB224" i="5" s="1"/>
  <c r="C228" i="5"/>
  <c r="AB228" i="5" s="1"/>
  <c r="C232" i="5"/>
  <c r="AB232" i="5" s="1"/>
  <c r="C240" i="5"/>
  <c r="AB240" i="5" s="1"/>
  <c r="C244" i="5"/>
  <c r="AB244" i="5" s="1"/>
  <c r="C248" i="5"/>
  <c r="AB248" i="5" s="1"/>
  <c r="C252" i="5"/>
  <c r="AB252" i="5" s="1"/>
  <c r="C260" i="5"/>
  <c r="AB260" i="5" s="1"/>
  <c r="C268" i="5"/>
  <c r="AB268" i="5" s="1"/>
  <c r="C276" i="5"/>
  <c r="AB276" i="5" s="1"/>
  <c r="C280" i="5"/>
  <c r="AB280" i="5" s="1"/>
  <c r="C284" i="5"/>
  <c r="AB284" i="5" s="1"/>
  <c r="C292" i="5"/>
  <c r="AB292" i="5" s="1"/>
  <c r="C296" i="5"/>
  <c r="AB296" i="5" s="1"/>
  <c r="C300" i="5"/>
  <c r="AB300" i="5" s="1"/>
  <c r="C303" i="5"/>
  <c r="AB303" i="5" s="1"/>
  <c r="C312" i="5"/>
  <c r="AB312" i="5" s="1"/>
  <c r="C320" i="5"/>
  <c r="AB320" i="5" s="1"/>
  <c r="C328" i="5"/>
  <c r="AB328" i="5" s="1"/>
  <c r="C358" i="5"/>
  <c r="AB358" i="5" s="1"/>
  <c r="C360" i="5"/>
  <c r="AB360" i="5" s="1"/>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2" i="5"/>
  <c r="S1384" i="5"/>
  <c r="S1403" i="5"/>
  <c r="S1411" i="5"/>
  <c r="S1423" i="5"/>
  <c r="S1445" i="5"/>
  <c r="S1459" i="5"/>
  <c r="S1461" i="5"/>
  <c r="S1463" i="5"/>
  <c r="S1521" i="5"/>
  <c r="S1523" i="5"/>
  <c r="S1527" i="5"/>
  <c r="S1533" i="5"/>
  <c r="S1541" i="5"/>
  <c r="S1568" i="5"/>
  <c r="S1580" i="5"/>
  <c r="S1584" i="5"/>
  <c r="S1600" i="5"/>
  <c r="S1612" i="5"/>
  <c r="S1620" i="5"/>
  <c r="S1631"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2" i="5"/>
  <c r="S1946" i="5"/>
  <c r="S1947" i="5"/>
  <c r="S1959" i="5"/>
  <c r="S1960" i="5"/>
  <c r="S1966" i="5"/>
  <c r="S1968" i="5"/>
  <c r="S1976" i="5"/>
  <c r="S1978" i="5"/>
  <c r="S1984" i="5"/>
  <c r="S1999" i="5"/>
  <c r="S2002" i="5"/>
  <c r="S2007" i="5"/>
  <c r="S2008" i="5"/>
  <c r="S2012" i="5"/>
  <c r="S2016" i="5"/>
  <c r="S2020" i="5"/>
  <c r="C2026" i="5"/>
  <c r="AB2026" i="5" s="1"/>
  <c r="S2028" i="5"/>
  <c r="S2030" i="5"/>
  <c r="C2035" i="5"/>
  <c r="AB2035" i="5" s="1"/>
  <c r="S2036" i="5"/>
  <c r="C2039" i="5"/>
  <c r="AB2039" i="5"/>
  <c r="S2042" i="5"/>
  <c r="C2043" i="5"/>
  <c r="AB2043" i="5" s="1"/>
  <c r="S2044" i="5"/>
  <c r="C2046" i="5"/>
  <c r="AB2046" i="5"/>
  <c r="C2047" i="5"/>
  <c r="AB2047" i="5"/>
  <c r="S2048" i="5"/>
  <c r="C2051" i="5"/>
  <c r="AB2051" i="5" s="1"/>
  <c r="S2053" i="5"/>
  <c r="S2054" i="5"/>
  <c r="S2057" i="5"/>
  <c r="C2058" i="5"/>
  <c r="AB2058" i="5"/>
  <c r="C2059" i="5"/>
  <c r="AB2059" i="5"/>
  <c r="S2061" i="5"/>
  <c r="S2063" i="5"/>
  <c r="C2064" i="5"/>
  <c r="AB2064" i="5"/>
  <c r="S2065" i="5"/>
  <c r="C2066" i="5"/>
  <c r="AB2066" i="5" s="1"/>
  <c r="C2067" i="5"/>
  <c r="AB2067" i="5" s="1"/>
  <c r="S2069" i="5"/>
  <c r="C2070" i="5"/>
  <c r="AB2070" i="5"/>
  <c r="S2071" i="5"/>
  <c r="C2072" i="5"/>
  <c r="AB2072" i="5" s="1"/>
  <c r="S2073" i="5"/>
  <c r="C2074" i="5"/>
  <c r="AB2074" i="5" s="1"/>
  <c r="C2075" i="5"/>
  <c r="AB2075" i="5"/>
  <c r="C2076" i="5"/>
  <c r="AB2076" i="5"/>
  <c r="S2077" i="5"/>
  <c r="C2079" i="5"/>
  <c r="AB2079" i="5" s="1"/>
  <c r="C2080" i="5"/>
  <c r="AB2080" i="5" s="1"/>
  <c r="C2084" i="5"/>
  <c r="AB2084" i="5" s="1"/>
  <c r="S2085" i="5"/>
  <c r="S2088" i="5"/>
  <c r="S2089" i="5"/>
  <c r="S2090" i="5"/>
  <c r="C2091" i="5"/>
  <c r="AB2091" i="5" s="1"/>
  <c r="S2092" i="5"/>
  <c r="S2093" i="5"/>
  <c r="S2094" i="5"/>
  <c r="C2095" i="5"/>
  <c r="AB2095" i="5"/>
  <c r="S2097" i="5"/>
  <c r="S2098" i="5"/>
  <c r="C2099" i="5"/>
  <c r="AB2099" i="5"/>
  <c r="C2100" i="5"/>
  <c r="AB2100" i="5"/>
  <c r="S2102" i="5"/>
  <c r="C2104" i="5"/>
  <c r="AB2104" i="5" s="1"/>
  <c r="C2112" i="5"/>
  <c r="AB2112" i="5" s="1"/>
  <c r="C2113" i="5"/>
  <c r="AB2113" i="5" s="1"/>
  <c r="C2116" i="5"/>
  <c r="AB2116" i="5" s="1"/>
  <c r="C2123" i="5"/>
  <c r="AB2123" i="5" s="1"/>
  <c r="S2125" i="5"/>
  <c r="C2127" i="5"/>
  <c r="AB2127" i="5"/>
  <c r="C2129" i="5"/>
  <c r="AB2129" i="5"/>
  <c r="C2131" i="5"/>
  <c r="AB2131" i="5"/>
  <c r="S2133" i="5"/>
  <c r="S2134" i="5"/>
  <c r="S2136" i="5"/>
  <c r="S2137" i="5"/>
  <c r="C2140" i="5"/>
  <c r="AB2140" i="5" s="1"/>
  <c r="S2141" i="5"/>
  <c r="S2144" i="5"/>
  <c r="S2145" i="5"/>
  <c r="S2146" i="5"/>
  <c r="S2148" i="5"/>
  <c r="S2149" i="5"/>
  <c r="S2150" i="5"/>
  <c r="S2152" i="5"/>
  <c r="S2155" i="5"/>
  <c r="S2157" i="5"/>
  <c r="S2158" i="5"/>
  <c r="S2159" i="5"/>
  <c r="S2161" i="5"/>
  <c r="S2162" i="5"/>
  <c r="S2163" i="5"/>
  <c r="S2166" i="5"/>
  <c r="C2168" i="5"/>
  <c r="AB2168" i="5" s="1"/>
  <c r="S2169" i="5"/>
  <c r="C2172" i="5"/>
  <c r="AB2172" i="5"/>
  <c r="S2173" i="5"/>
  <c r="C2176" i="5"/>
  <c r="AB2176" i="5" s="1"/>
  <c r="S2181" i="5"/>
  <c r="S2184" i="5"/>
  <c r="S2185" i="5"/>
  <c r="S2188" i="5"/>
  <c r="S2189" i="5"/>
  <c r="S2195" i="5"/>
  <c r="S2196" i="5"/>
  <c r="S2197" i="5"/>
  <c r="S2198" i="5"/>
  <c r="S2199" i="5"/>
  <c r="S2202" i="5"/>
  <c r="S2203" i="5"/>
  <c r="S2205" i="5"/>
  <c r="S2207" i="5"/>
  <c r="S2210" i="5"/>
  <c r="S2211" i="5"/>
  <c r="C2212" i="5"/>
  <c r="AB2212" i="5" s="1"/>
  <c r="S2213" i="5"/>
  <c r="S2215" i="5"/>
  <c r="C2218" i="5"/>
  <c r="AB2218" i="5" s="1"/>
  <c r="S2219" i="5"/>
  <c r="C2220" i="5"/>
  <c r="AB2220" i="5"/>
  <c r="S2221" i="5"/>
  <c r="S2223" i="5"/>
  <c r="S2224" i="5"/>
  <c r="S2225" i="5"/>
  <c r="S2226" i="5"/>
  <c r="S2229" i="5"/>
  <c r="C2230" i="5"/>
  <c r="AB2230" i="5"/>
  <c r="S2231" i="5"/>
  <c r="S2233" i="5"/>
  <c r="S2235" i="5"/>
  <c r="S2239" i="5"/>
  <c r="S2240" i="5"/>
  <c r="S2243" i="5"/>
  <c r="S2246" i="5"/>
  <c r="S2247" i="5"/>
  <c r="S2248" i="5"/>
  <c r="C2250" i="5"/>
  <c r="AB2250" i="5" s="1"/>
  <c r="S2251" i="5"/>
  <c r="S2254" i="5"/>
  <c r="S2258"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s="1"/>
  <c r="C1017" i="5"/>
  <c r="V1017" i="5"/>
  <c r="C1018" i="5"/>
  <c r="V1018" i="5"/>
  <c r="R1018" i="5" s="1"/>
  <c r="C1019" i="5"/>
  <c r="V1019" i="5" s="1"/>
  <c r="C1020" i="5"/>
  <c r="V1020" i="5" s="1"/>
  <c r="C1021" i="5"/>
  <c r="V1021" i="5"/>
  <c r="C1022" i="5"/>
  <c r="V1022" i="5"/>
  <c r="C1023" i="5"/>
  <c r="V1023" i="5" s="1"/>
  <c r="C1024" i="5"/>
  <c r="V1024" i="5" s="1"/>
  <c r="J1024" i="5" s="1"/>
  <c r="C1025" i="5"/>
  <c r="V1025" i="5"/>
  <c r="C1026" i="5"/>
  <c r="V1026" i="5" s="1"/>
  <c r="C1027" i="5"/>
  <c r="V1027" i="5" s="1"/>
  <c r="C1028" i="5"/>
  <c r="V1028" i="5" s="1"/>
  <c r="C1029" i="5"/>
  <c r="V1029" i="5"/>
  <c r="C1030" i="5"/>
  <c r="V1030" i="5"/>
  <c r="C1031" i="5"/>
  <c r="V1031" i="5" s="1"/>
  <c r="C1032" i="5"/>
  <c r="V1032" i="5" s="1"/>
  <c r="C1033" i="5"/>
  <c r="V1033" i="5"/>
  <c r="C1034" i="5"/>
  <c r="V1034" i="5"/>
  <c r="C1035" i="5"/>
  <c r="V1035" i="5" s="1"/>
  <c r="C1036" i="5"/>
  <c r="V1036" i="5" s="1"/>
  <c r="C1037" i="5"/>
  <c r="V1037" i="5"/>
  <c r="C1038" i="5"/>
  <c r="V1038" i="5" s="1"/>
  <c r="C1039" i="5"/>
  <c r="V1039" i="5" s="1"/>
  <c r="C1040" i="5"/>
  <c r="C1041" i="5"/>
  <c r="V1041" i="5"/>
  <c r="C1042" i="5"/>
  <c r="V1042" i="5" s="1"/>
  <c r="C1043" i="5"/>
  <c r="V1043" i="5" s="1"/>
  <c r="C1044" i="5"/>
  <c r="V1044" i="5"/>
  <c r="C1045" i="5"/>
  <c r="V1045" i="5"/>
  <c r="C1046" i="5"/>
  <c r="V1046" i="5" s="1"/>
  <c r="C1047" i="5"/>
  <c r="V1047" i="5" s="1"/>
  <c r="C1048" i="5"/>
  <c r="V1048" i="5"/>
  <c r="C1049" i="5"/>
  <c r="V1049" i="5"/>
  <c r="C1050" i="5"/>
  <c r="V1050" i="5"/>
  <c r="C1051" i="5"/>
  <c r="V1051" i="5" s="1"/>
  <c r="C1052" i="5"/>
  <c r="V1052" i="5"/>
  <c r="C1053" i="5"/>
  <c r="V1053" i="5" s="1"/>
  <c r="C1054" i="5"/>
  <c r="V1054" i="5" s="1"/>
  <c r="C1055" i="5"/>
  <c r="V1055" i="5" s="1"/>
  <c r="C1056" i="5"/>
  <c r="V1056" i="5"/>
  <c r="C1057" i="5"/>
  <c r="V1057" i="5" s="1"/>
  <c r="C1058" i="5"/>
  <c r="V1058" i="5" s="1"/>
  <c r="F1058" i="5" s="1"/>
  <c r="C1059" i="5"/>
  <c r="V1059" i="5" s="1"/>
  <c r="C1060" i="5"/>
  <c r="V1060" i="5"/>
  <c r="C1061" i="5"/>
  <c r="V1061" i="5" s="1"/>
  <c r="C1062" i="5"/>
  <c r="V1062" i="5" s="1"/>
  <c r="C1063" i="5"/>
  <c r="V1063" i="5" s="1"/>
  <c r="C1064" i="5"/>
  <c r="V1064" i="5"/>
  <c r="C1065" i="5"/>
  <c r="V1065" i="5" s="1"/>
  <c r="C1066" i="5"/>
  <c r="V1066" i="5"/>
  <c r="C1067" i="5"/>
  <c r="V1067" i="5" s="1"/>
  <c r="C1068" i="5"/>
  <c r="C1069" i="5"/>
  <c r="V1069" i="5" s="1"/>
  <c r="C1070" i="5"/>
  <c r="V1070" i="5"/>
  <c r="C1071" i="5"/>
  <c r="V1071" i="5" s="1"/>
  <c r="C1072" i="5"/>
  <c r="V1072" i="5"/>
  <c r="C1073" i="5"/>
  <c r="V1073" i="5" s="1"/>
  <c r="C1074" i="5"/>
  <c r="V1074" i="5"/>
  <c r="C1075" i="5"/>
  <c r="V1075" i="5" s="1"/>
  <c r="C1076" i="5"/>
  <c r="V1076" i="5"/>
  <c r="C1077" i="5"/>
  <c r="V1077" i="5" s="1"/>
  <c r="C1078" i="5"/>
  <c r="V1078" i="5"/>
  <c r="C1079" i="5"/>
  <c r="V1079" i="5"/>
  <c r="C1080" i="5"/>
  <c r="V1080" i="5"/>
  <c r="C1081" i="5"/>
  <c r="V1081" i="5" s="1"/>
  <c r="C1082" i="5"/>
  <c r="V1082" i="5"/>
  <c r="C1083" i="5"/>
  <c r="V1083" i="5" s="1"/>
  <c r="C1084" i="5"/>
  <c r="V1084" i="5"/>
  <c r="C1085" i="5"/>
  <c r="V1085" i="5" s="1"/>
  <c r="C1086" i="5"/>
  <c r="V1086" i="5"/>
  <c r="C1087" i="5"/>
  <c r="V1087" i="5"/>
  <c r="C1088" i="5"/>
  <c r="V1088" i="5"/>
  <c r="C1089" i="5"/>
  <c r="V1089" i="5" s="1"/>
  <c r="C1090" i="5"/>
  <c r="V1090" i="5"/>
  <c r="C1091" i="5"/>
  <c r="V1091" i="5" s="1"/>
  <c r="C1092" i="5"/>
  <c r="V1092" i="5"/>
  <c r="C1093" i="5"/>
  <c r="V1093" i="5" s="1"/>
  <c r="C1094" i="5"/>
  <c r="V1094" i="5"/>
  <c r="C1095" i="5"/>
  <c r="V1095" i="5" s="1"/>
  <c r="C1096" i="5"/>
  <c r="V1096" i="5"/>
  <c r="C1097" i="5"/>
  <c r="V1097" i="5" s="1"/>
  <c r="C1098" i="5"/>
  <c r="V1098" i="5"/>
  <c r="C1099" i="5"/>
  <c r="V1099" i="5"/>
  <c r="C1100" i="5"/>
  <c r="V1100" i="5" s="1"/>
  <c r="C1101" i="5"/>
  <c r="V1101" i="5" s="1"/>
  <c r="C1102" i="5"/>
  <c r="V1102" i="5"/>
  <c r="C1103" i="5"/>
  <c r="V1103" i="5" s="1"/>
  <c r="C1104" i="5"/>
  <c r="C1105" i="5"/>
  <c r="V1105" i="5"/>
  <c r="C1106" i="5"/>
  <c r="V1106" i="5"/>
  <c r="C1107" i="5"/>
  <c r="V1107" i="5"/>
  <c r="C1108" i="5"/>
  <c r="V1108" i="5" s="1"/>
  <c r="C1109" i="5"/>
  <c r="V1109" i="5"/>
  <c r="C1110" i="5"/>
  <c r="V1110" i="5"/>
  <c r="C1111" i="5"/>
  <c r="V1111" i="5" s="1"/>
  <c r="F1111" i="5" s="1"/>
  <c r="C1112" i="5"/>
  <c r="V1112" i="5" s="1"/>
  <c r="C1113" i="5"/>
  <c r="V1113" i="5"/>
  <c r="C1114" i="5"/>
  <c r="V1114" i="5"/>
  <c r="C1115" i="5"/>
  <c r="V1115" i="5"/>
  <c r="C1116" i="5"/>
  <c r="V1116" i="5" s="1"/>
  <c r="C1117" i="5"/>
  <c r="V1117" i="5"/>
  <c r="C1118" i="5"/>
  <c r="V1118" i="5"/>
  <c r="C1119" i="5"/>
  <c r="V1119" i="5" s="1"/>
  <c r="C1120" i="5"/>
  <c r="V1120" i="5" s="1"/>
  <c r="C1121" i="5"/>
  <c r="V1121" i="5"/>
  <c r="C1122" i="5"/>
  <c r="V1122" i="5"/>
  <c r="C1123" i="5"/>
  <c r="V1123" i="5" s="1"/>
  <c r="C1124" i="5"/>
  <c r="V1124" i="5" s="1"/>
  <c r="C1125" i="5"/>
  <c r="V1125" i="5"/>
  <c r="C1126" i="5"/>
  <c r="V1126" i="5"/>
  <c r="C1127" i="5"/>
  <c r="V1127" i="5"/>
  <c r="C1128" i="5"/>
  <c r="V1128" i="5" s="1"/>
  <c r="C1129" i="5"/>
  <c r="V1129" i="5"/>
  <c r="C1130" i="5"/>
  <c r="V1130" i="5" s="1"/>
  <c r="C1131" i="5"/>
  <c r="V1131" i="5" s="1"/>
  <c r="C1132" i="5"/>
  <c r="V1132" i="5" s="1"/>
  <c r="C1133" i="5"/>
  <c r="V1133" i="5"/>
  <c r="C1134" i="5"/>
  <c r="V1134" i="5" s="1"/>
  <c r="C1135" i="5"/>
  <c r="V1135" i="5" s="1"/>
  <c r="C1136" i="5"/>
  <c r="V1136" i="5" s="1"/>
  <c r="C1137" i="5"/>
  <c r="V1137" i="5"/>
  <c r="C1138" i="5"/>
  <c r="V1138" i="5" s="1"/>
  <c r="C1139" i="5"/>
  <c r="V1139" i="5" s="1"/>
  <c r="C1140" i="5"/>
  <c r="V1140" i="5" s="1"/>
  <c r="C1141" i="5"/>
  <c r="V1141" i="5"/>
  <c r="C1142" i="5"/>
  <c r="V1142" i="5" s="1"/>
  <c r="C1143" i="5"/>
  <c r="V1143" i="5"/>
  <c r="C1144" i="5"/>
  <c r="C1145" i="5"/>
  <c r="V1145" i="5"/>
  <c r="C1146" i="5"/>
  <c r="V1146" i="5" s="1"/>
  <c r="C1147" i="5"/>
  <c r="V1147" i="5"/>
  <c r="C1148" i="5"/>
  <c r="V1148" i="5"/>
  <c r="C1149" i="5"/>
  <c r="V1149" i="5"/>
  <c r="C1150" i="5"/>
  <c r="V1150" i="5" s="1"/>
  <c r="C1151" i="5"/>
  <c r="V1151" i="5"/>
  <c r="C1152" i="5"/>
  <c r="V1152" i="5" s="1"/>
  <c r="C1153" i="5"/>
  <c r="V1153" i="5"/>
  <c r="C1154" i="5"/>
  <c r="V1154" i="5" s="1"/>
  <c r="C1155" i="5"/>
  <c r="V1155" i="5"/>
  <c r="C1156" i="5"/>
  <c r="V1156" i="5"/>
  <c r="C1157" i="5"/>
  <c r="V1157" i="5"/>
  <c r="C1158" i="5"/>
  <c r="V1158" i="5" s="1"/>
  <c r="C1159" i="5"/>
  <c r="V1159" i="5"/>
  <c r="C1160" i="5"/>
  <c r="V1160" i="5" s="1"/>
  <c r="C1161" i="5"/>
  <c r="V1161" i="5"/>
  <c r="C1162" i="5"/>
  <c r="V1162" i="5" s="1"/>
  <c r="C1163" i="5"/>
  <c r="V1163" i="5"/>
  <c r="C1164" i="5"/>
  <c r="V1164" i="5" s="1"/>
  <c r="C1165" i="5"/>
  <c r="V1165" i="5"/>
  <c r="C1166" i="5"/>
  <c r="V1166" i="5" s="1"/>
  <c r="C1167" i="5"/>
  <c r="V1167" i="5"/>
  <c r="C1168" i="5"/>
  <c r="C1169" i="5"/>
  <c r="V1169" i="5" s="1"/>
  <c r="C1170" i="5"/>
  <c r="C1171" i="5"/>
  <c r="V1171" i="5" s="1"/>
  <c r="C1172" i="5"/>
  <c r="V1172" i="5"/>
  <c r="C1173" i="5"/>
  <c r="V1173" i="5" s="1"/>
  <c r="C1174" i="5"/>
  <c r="V1174" i="5"/>
  <c r="C1175" i="5"/>
  <c r="V1175" i="5" s="1"/>
  <c r="C1176" i="5"/>
  <c r="V1176" i="5"/>
  <c r="C1177" i="5"/>
  <c r="V1177" i="5"/>
  <c r="C1178" i="5"/>
  <c r="V1178" i="5"/>
  <c r="C1179" i="5"/>
  <c r="V1179" i="5" s="1"/>
  <c r="C1180" i="5"/>
  <c r="V1180" i="5"/>
  <c r="C1181" i="5"/>
  <c r="V1181" i="5"/>
  <c r="C1182" i="5"/>
  <c r="V1182" i="5"/>
  <c r="C1183" i="5"/>
  <c r="V1183" i="5" s="1"/>
  <c r="C1184" i="5"/>
  <c r="V1184" i="5"/>
  <c r="C1185" i="5"/>
  <c r="V1185" i="5" s="1"/>
  <c r="C1186" i="5"/>
  <c r="V1186" i="5"/>
  <c r="C1187" i="5"/>
  <c r="V1187" i="5" s="1"/>
  <c r="C1188" i="5"/>
  <c r="C1189" i="5"/>
  <c r="C1190" i="5"/>
  <c r="V1190" i="5" s="1"/>
  <c r="C1191" i="5"/>
  <c r="V1191" i="5"/>
  <c r="C1192" i="5"/>
  <c r="V1192" i="5" s="1"/>
  <c r="C1193" i="5"/>
  <c r="V1193" i="5"/>
  <c r="C1194" i="5"/>
  <c r="V1194" i="5" s="1"/>
  <c r="C1195" i="5"/>
  <c r="V1195" i="5" s="1"/>
  <c r="C1196" i="5"/>
  <c r="V1196" i="5" s="1"/>
  <c r="C1197" i="5"/>
  <c r="V1197" i="5"/>
  <c r="C1198" i="5"/>
  <c r="V1198" i="5" s="1"/>
  <c r="C1199" i="5"/>
  <c r="V1199" i="5" s="1"/>
  <c r="C1200" i="5"/>
  <c r="V1200" i="5" s="1"/>
  <c r="C1201" i="5"/>
  <c r="V1201" i="5"/>
  <c r="C1202" i="5"/>
  <c r="V1202" i="5"/>
  <c r="C1203" i="5"/>
  <c r="V1203" i="5" s="1"/>
  <c r="C1204" i="5"/>
  <c r="V1204" i="5" s="1"/>
  <c r="C1205" i="5"/>
  <c r="V1205" i="5"/>
  <c r="C1206" i="5"/>
  <c r="V1206" i="5" s="1"/>
  <c r="C1207" i="5"/>
  <c r="V1207" i="5" s="1"/>
  <c r="C1208" i="5"/>
  <c r="V1208" i="5" s="1"/>
  <c r="C1209" i="5"/>
  <c r="V1209" i="5"/>
  <c r="C1210" i="5"/>
  <c r="V1210" i="5"/>
  <c r="C1211" i="5"/>
  <c r="V1211" i="5" s="1"/>
  <c r="C1212" i="5"/>
  <c r="V1212" i="5" s="1"/>
  <c r="C1213" i="5"/>
  <c r="V1213" i="5"/>
  <c r="C1214" i="5"/>
  <c r="V1214" i="5" s="1"/>
  <c r="C1215" i="5"/>
  <c r="V1215" i="5" s="1"/>
  <c r="C1216" i="5"/>
  <c r="V1216" i="5" s="1"/>
  <c r="C1217" i="5"/>
  <c r="V1217" i="5"/>
  <c r="C1218" i="5"/>
  <c r="V1218" i="5" s="1"/>
  <c r="C1219" i="5"/>
  <c r="V1219" i="5" s="1"/>
  <c r="C1220" i="5"/>
  <c r="V1220" i="5" s="1"/>
  <c r="C1221" i="5"/>
  <c r="V1221" i="5"/>
  <c r="C1222" i="5"/>
  <c r="V1222" i="5" s="1"/>
  <c r="C1223" i="5"/>
  <c r="V1223" i="5" s="1"/>
  <c r="C1224" i="5"/>
  <c r="V1224" i="5" s="1"/>
  <c r="C1225" i="5"/>
  <c r="V1225" i="5"/>
  <c r="C1226" i="5"/>
  <c r="V1226" i="5" s="1"/>
  <c r="C1227" i="5"/>
  <c r="V1227" i="5" s="1"/>
  <c r="C1228" i="5"/>
  <c r="V1228" i="5" s="1"/>
  <c r="C1229" i="5"/>
  <c r="V1229" i="5"/>
  <c r="C1230" i="5"/>
  <c r="V1230" i="5" s="1"/>
  <c r="C1231" i="5"/>
  <c r="V1231" i="5" s="1"/>
  <c r="C1232" i="5"/>
  <c r="V1232" i="5" s="1"/>
  <c r="C1233" i="5"/>
  <c r="V1233" i="5"/>
  <c r="C1234" i="5"/>
  <c r="V1234" i="5" s="1"/>
  <c r="C1235" i="5"/>
  <c r="V1235" i="5" s="1"/>
  <c r="C1236" i="5"/>
  <c r="V1236" i="5" s="1"/>
  <c r="C1237" i="5"/>
  <c r="V1237" i="5"/>
  <c r="C1238" i="5"/>
  <c r="V1238" i="5"/>
  <c r="C1239" i="5"/>
  <c r="V1239" i="5" s="1"/>
  <c r="C1240" i="5"/>
  <c r="V1240" i="5" s="1"/>
  <c r="C1241" i="5"/>
  <c r="V1241" i="5"/>
  <c r="C1242" i="5"/>
  <c r="V1242" i="5"/>
  <c r="C1243" i="5"/>
  <c r="V1243" i="5" s="1"/>
  <c r="C1244" i="5"/>
  <c r="V1244" i="5" s="1"/>
  <c r="C1245" i="5"/>
  <c r="V1245" i="5"/>
  <c r="C1246" i="5"/>
  <c r="V1246" i="5" s="1"/>
  <c r="C1247" i="5"/>
  <c r="V1247" i="5" s="1"/>
  <c r="C1248" i="5"/>
  <c r="V1248" i="5" s="1"/>
  <c r="C1249" i="5"/>
  <c r="V1249" i="5"/>
  <c r="C1250" i="5"/>
  <c r="V1250" i="5" s="1"/>
  <c r="C1251" i="5"/>
  <c r="V1251" i="5" s="1"/>
  <c r="C1252" i="5"/>
  <c r="V1252" i="5" s="1"/>
  <c r="C1253" i="5"/>
  <c r="V1253" i="5"/>
  <c r="C1254" i="5"/>
  <c r="V1254" i="5" s="1"/>
  <c r="C1255" i="5"/>
  <c r="V1255" i="5" s="1"/>
  <c r="C1256" i="5"/>
  <c r="V1256" i="5" s="1"/>
  <c r="C1257" i="5"/>
  <c r="V1257" i="5"/>
  <c r="C1258" i="5"/>
  <c r="C1259" i="5"/>
  <c r="V1259" i="5" s="1"/>
  <c r="C1260" i="5"/>
  <c r="V1260" i="5"/>
  <c r="C1261" i="5"/>
  <c r="V1261" i="5"/>
  <c r="C1262" i="5"/>
  <c r="V1262" i="5" s="1"/>
  <c r="C1263" i="5"/>
  <c r="V1263" i="5" s="1"/>
  <c r="C1264" i="5"/>
  <c r="V1264" i="5"/>
  <c r="C1265" i="5"/>
  <c r="V1265" i="5"/>
  <c r="C1266" i="5"/>
  <c r="V1266" i="5" s="1"/>
  <c r="C1267" i="5"/>
  <c r="V1267" i="5" s="1"/>
  <c r="C1268" i="5"/>
  <c r="V1268" i="5"/>
  <c r="C1269" i="5"/>
  <c r="V1269" i="5"/>
  <c r="C1270" i="5"/>
  <c r="V1270" i="5" s="1"/>
  <c r="C1271" i="5"/>
  <c r="V1271" i="5" s="1"/>
  <c r="C1272" i="5"/>
  <c r="V1272" i="5"/>
  <c r="C1273" i="5"/>
  <c r="V1273" i="5"/>
  <c r="C1274" i="5"/>
  <c r="V1274" i="5"/>
  <c r="C1275" i="5"/>
  <c r="V1275" i="5" s="1"/>
  <c r="C1276" i="5"/>
  <c r="V1276" i="5"/>
  <c r="C1277" i="5"/>
  <c r="V1277" i="5"/>
  <c r="C1278" i="5"/>
  <c r="V1278" i="5" s="1"/>
  <c r="C1279" i="5"/>
  <c r="V1279" i="5" s="1"/>
  <c r="C1280" i="5"/>
  <c r="V1280" i="5"/>
  <c r="C1281" i="5"/>
  <c r="V1281" i="5"/>
  <c r="C1282" i="5"/>
  <c r="V1282" i="5"/>
  <c r="C1283" i="5"/>
  <c r="V1283" i="5" s="1"/>
  <c r="C1284" i="5"/>
  <c r="V1284" i="5"/>
  <c r="C1285" i="5"/>
  <c r="V1285" i="5"/>
  <c r="C1286" i="5"/>
  <c r="V1286" i="5"/>
  <c r="C1287" i="5"/>
  <c r="V1287" i="5" s="1"/>
  <c r="C1288" i="5"/>
  <c r="V1288" i="5"/>
  <c r="C1289" i="5"/>
  <c r="V1289" i="5"/>
  <c r="C1290" i="5"/>
  <c r="V1290" i="5"/>
  <c r="C1291" i="5"/>
  <c r="V1291" i="5" s="1"/>
  <c r="C1292" i="5"/>
  <c r="V1292" i="5"/>
  <c r="C1293" i="5"/>
  <c r="V1293" i="5"/>
  <c r="C1294" i="5"/>
  <c r="V1294" i="5" s="1"/>
  <c r="C1295" i="5"/>
  <c r="V1295" i="5" s="1"/>
  <c r="C1296" i="5"/>
  <c r="V1296" i="5"/>
  <c r="C1297" i="5"/>
  <c r="V1297" i="5"/>
  <c r="C1298" i="5"/>
  <c r="V1298" i="5" s="1"/>
  <c r="C1299" i="5"/>
  <c r="V1299" i="5" s="1"/>
  <c r="C1300" i="5"/>
  <c r="V1300" i="5"/>
  <c r="C1301" i="5"/>
  <c r="V1301" i="5"/>
  <c r="C1302" i="5"/>
  <c r="V1302" i="5" s="1"/>
  <c r="C1303" i="5"/>
  <c r="V1303" i="5" s="1"/>
  <c r="C1304" i="5"/>
  <c r="V1304" i="5"/>
  <c r="C1305" i="5"/>
  <c r="V1305" i="5"/>
  <c r="C1306" i="5"/>
  <c r="V1306" i="5"/>
  <c r="C1307" i="5"/>
  <c r="V1307" i="5" s="1"/>
  <c r="C1308" i="5"/>
  <c r="V1308" i="5"/>
  <c r="C1309" i="5"/>
  <c r="V1309" i="5"/>
  <c r="C1310" i="5"/>
  <c r="V1310" i="5"/>
  <c r="C1311" i="5"/>
  <c r="V1311" i="5" s="1"/>
  <c r="C1312" i="5"/>
  <c r="V1312" i="5"/>
  <c r="C1313" i="5"/>
  <c r="V1313" i="5"/>
  <c r="C1314" i="5"/>
  <c r="V1314" i="5" s="1"/>
  <c r="C1315" i="5"/>
  <c r="V1315" i="5" s="1"/>
  <c r="C1316" i="5"/>
  <c r="V1316" i="5"/>
  <c r="C1317" i="5"/>
  <c r="V1317" i="5"/>
  <c r="C1318" i="5"/>
  <c r="V1318" i="5" s="1"/>
  <c r="C1319" i="5"/>
  <c r="V1319" i="5" s="1"/>
  <c r="C1320" i="5"/>
  <c r="V1320" i="5"/>
  <c r="C1321" i="5"/>
  <c r="V1321" i="5"/>
  <c r="C1322" i="5"/>
  <c r="V1322" i="5"/>
  <c r="C1323" i="5"/>
  <c r="V1323" i="5" s="1"/>
  <c r="C1324" i="5"/>
  <c r="V1324" i="5"/>
  <c r="C1325" i="5"/>
  <c r="V1325" i="5"/>
  <c r="C1326" i="5"/>
  <c r="V1326" i="5" s="1"/>
  <c r="C1327" i="5"/>
  <c r="V1327" i="5" s="1"/>
  <c r="C1328" i="5"/>
  <c r="V1328" i="5"/>
  <c r="C1329" i="5"/>
  <c r="V1329" i="5"/>
  <c r="C1330" i="5"/>
  <c r="V1330" i="5" s="1"/>
  <c r="C1331" i="5"/>
  <c r="V1331" i="5" s="1"/>
  <c r="C1332" i="5"/>
  <c r="V1332" i="5"/>
  <c r="C1333" i="5"/>
  <c r="V1333" i="5"/>
  <c r="C1334" i="5"/>
  <c r="V1334" i="5"/>
  <c r="C1335" i="5"/>
  <c r="V1335" i="5" s="1"/>
  <c r="C1336" i="5"/>
  <c r="V1336" i="5"/>
  <c r="C1337" i="5"/>
  <c r="V1337" i="5"/>
  <c r="C1338" i="5"/>
  <c r="V1338" i="5" s="1"/>
  <c r="C1339" i="5"/>
  <c r="V1339" i="5" s="1"/>
  <c r="C1340" i="5"/>
  <c r="V1340" i="5"/>
  <c r="C1341" i="5"/>
  <c r="V1341" i="5" s="1"/>
  <c r="C1342" i="5"/>
  <c r="V1342" i="5" s="1"/>
  <c r="C1343" i="5"/>
  <c r="V1343" i="5" s="1"/>
  <c r="C1344" i="5"/>
  <c r="V1344" i="5"/>
  <c r="C1345" i="5"/>
  <c r="C1346" i="5"/>
  <c r="V1346" i="5" s="1"/>
  <c r="C1347" i="5"/>
  <c r="V1347" i="5" s="1"/>
  <c r="C1348" i="5"/>
  <c r="V1348" i="5"/>
  <c r="C1349" i="5"/>
  <c r="V1349" i="5"/>
  <c r="C1350" i="5"/>
  <c r="V1350" i="5"/>
  <c r="C1351" i="5"/>
  <c r="V1351" i="5" s="1"/>
  <c r="C1352" i="5"/>
  <c r="V1352" i="5"/>
  <c r="C1353" i="5"/>
  <c r="V1353" i="5"/>
  <c r="C1354" i="5"/>
  <c r="V1354" i="5" s="1"/>
  <c r="C1355" i="5"/>
  <c r="V1355" i="5" s="1"/>
  <c r="C1356" i="5"/>
  <c r="V1356" i="5"/>
  <c r="C1357" i="5"/>
  <c r="V1357" i="5" s="1"/>
  <c r="C1358" i="5"/>
  <c r="V1358" i="5"/>
  <c r="C1359" i="5"/>
  <c r="V1359" i="5" s="1"/>
  <c r="C1360" i="5"/>
  <c r="V1360" i="5"/>
  <c r="C1361" i="5"/>
  <c r="V1361" i="5" s="1"/>
  <c r="C1362" i="5"/>
  <c r="V1362" i="5"/>
  <c r="C1363" i="5"/>
  <c r="V1363" i="5" s="1"/>
  <c r="C1364" i="5"/>
  <c r="V1364" i="5"/>
  <c r="C1365" i="5"/>
  <c r="V1365" i="5"/>
  <c r="C1366" i="5"/>
  <c r="V1366" i="5" s="1"/>
  <c r="C1367" i="5"/>
  <c r="V1367" i="5" s="1"/>
  <c r="C1368" i="5"/>
  <c r="V1368" i="5"/>
  <c r="C1369" i="5"/>
  <c r="V1369" i="5" s="1"/>
  <c r="C1370" i="5"/>
  <c r="V1370" i="5" s="1"/>
  <c r="C1371" i="5"/>
  <c r="V1371" i="5" s="1"/>
  <c r="C1372" i="5"/>
  <c r="V1372" i="5"/>
  <c r="C1373" i="5"/>
  <c r="V1373" i="5" s="1"/>
  <c r="C1374" i="5"/>
  <c r="V1374" i="5"/>
  <c r="C1375" i="5"/>
  <c r="V1375" i="5" s="1"/>
  <c r="C1376" i="5"/>
  <c r="V1376" i="5"/>
  <c r="C1377" i="5"/>
  <c r="V1377" i="5"/>
  <c r="C1378" i="5"/>
  <c r="V1378" i="5" s="1"/>
  <c r="C1379" i="5"/>
  <c r="V1379" i="5" s="1"/>
  <c r="C1380" i="5"/>
  <c r="V1380" i="5"/>
  <c r="C1381" i="5"/>
  <c r="V1381" i="5"/>
  <c r="C1382" i="5"/>
  <c r="V1382" i="5"/>
  <c r="C1383" i="5"/>
  <c r="C1384" i="5"/>
  <c r="V1384" i="5"/>
  <c r="C1385" i="5"/>
  <c r="V1385" i="5"/>
  <c r="C1386" i="5"/>
  <c r="V1386" i="5"/>
  <c r="C1387" i="5"/>
  <c r="V1387" i="5" s="1"/>
  <c r="C1388" i="5"/>
  <c r="V1388" i="5"/>
  <c r="C1389" i="5"/>
  <c r="C1390" i="5"/>
  <c r="V1390" i="5"/>
  <c r="C1391" i="5"/>
  <c r="V1391" i="5"/>
  <c r="C1392" i="5"/>
  <c r="V1392" i="5" s="1"/>
  <c r="C1393" i="5"/>
  <c r="V1393" i="5"/>
  <c r="C1394" i="5"/>
  <c r="V1394" i="5"/>
  <c r="C1395" i="5"/>
  <c r="V1395" i="5"/>
  <c r="C1396" i="5"/>
  <c r="V1396" i="5" s="1"/>
  <c r="C1397" i="5"/>
  <c r="V1397" i="5"/>
  <c r="C1398" i="5"/>
  <c r="V1398" i="5" s="1"/>
  <c r="C1399" i="5"/>
  <c r="V1399" i="5"/>
  <c r="C1400" i="5"/>
  <c r="V1400" i="5" s="1"/>
  <c r="C1401" i="5"/>
  <c r="V1401" i="5"/>
  <c r="C1402" i="5"/>
  <c r="V1402" i="5" s="1"/>
  <c r="C1403" i="5"/>
  <c r="V1403" i="5"/>
  <c r="C1404" i="5"/>
  <c r="V1404" i="5" s="1"/>
  <c r="C1405" i="5"/>
  <c r="V1405" i="5"/>
  <c r="C1406" i="5"/>
  <c r="V1406" i="5"/>
  <c r="C1407" i="5"/>
  <c r="V1407" i="5" s="1"/>
  <c r="C1408" i="5"/>
  <c r="V1408" i="5" s="1"/>
  <c r="C1409" i="5"/>
  <c r="V1409" i="5"/>
  <c r="C1410" i="5"/>
  <c r="V1410" i="5" s="1"/>
  <c r="C1411" i="5"/>
  <c r="V1411" i="5" s="1"/>
  <c r="C1412" i="5"/>
  <c r="V1412" i="5" s="1"/>
  <c r="C1413" i="5"/>
  <c r="V1413" i="5"/>
  <c r="C1414" i="5"/>
  <c r="V1414" i="5"/>
  <c r="C1415" i="5"/>
  <c r="V1415" i="5"/>
  <c r="C1416" i="5"/>
  <c r="V1416" i="5" s="1"/>
  <c r="C1417" i="5"/>
  <c r="V1417" i="5"/>
  <c r="C1418" i="5"/>
  <c r="V1418" i="5" s="1"/>
  <c r="C1419" i="5"/>
  <c r="V1419" i="5" s="1"/>
  <c r="C1420" i="5"/>
  <c r="V1420" i="5" s="1"/>
  <c r="C1421" i="5"/>
  <c r="V1421" i="5"/>
  <c r="C1422" i="5"/>
  <c r="V1422" i="5"/>
  <c r="C1423" i="5"/>
  <c r="V1423" i="5" s="1"/>
  <c r="C1424" i="5"/>
  <c r="V1424" i="5" s="1"/>
  <c r="C1425" i="5"/>
  <c r="V1425" i="5"/>
  <c r="C1426" i="5"/>
  <c r="V1426" i="5"/>
  <c r="C1427" i="5"/>
  <c r="V1427" i="5"/>
  <c r="C1428" i="5"/>
  <c r="V1428" i="5" s="1"/>
  <c r="C1429" i="5"/>
  <c r="V1429" i="5"/>
  <c r="C1430" i="5"/>
  <c r="V1430" i="5" s="1"/>
  <c r="C1431" i="5"/>
  <c r="V1431" i="5"/>
  <c r="C1432" i="5"/>
  <c r="V1432" i="5" s="1"/>
  <c r="C1433" i="5"/>
  <c r="V1433" i="5"/>
  <c r="C1434" i="5"/>
  <c r="V1434" i="5" s="1"/>
  <c r="C1435" i="5"/>
  <c r="V1435" i="5"/>
  <c r="C1436" i="5"/>
  <c r="V1436" i="5" s="1"/>
  <c r="C1437" i="5"/>
  <c r="V1437" i="5"/>
  <c r="C1438" i="5"/>
  <c r="V1438" i="5"/>
  <c r="C1439" i="5"/>
  <c r="V1439" i="5" s="1"/>
  <c r="C1440" i="5"/>
  <c r="V1440" i="5" s="1"/>
  <c r="C1441" i="5"/>
  <c r="V1441" i="5"/>
  <c r="C1442" i="5"/>
  <c r="V1442" i="5" s="1"/>
  <c r="C1443" i="5"/>
  <c r="V1443" i="5" s="1"/>
  <c r="C1444" i="5"/>
  <c r="V1444" i="5" s="1"/>
  <c r="C1445" i="5"/>
  <c r="V1445" i="5"/>
  <c r="C1446" i="5"/>
  <c r="V1446" i="5"/>
  <c r="C1447" i="5"/>
  <c r="V1447" i="5"/>
  <c r="C1448" i="5"/>
  <c r="V1448" i="5" s="1"/>
  <c r="C1449" i="5"/>
  <c r="V1449" i="5"/>
  <c r="C1450" i="5"/>
  <c r="V1450" i="5" s="1"/>
  <c r="C1451" i="5"/>
  <c r="V1451" i="5" s="1"/>
  <c r="C1452" i="5"/>
  <c r="V1452" i="5" s="1"/>
  <c r="C1453" i="5"/>
  <c r="V1453" i="5"/>
  <c r="C1454" i="5"/>
  <c r="V1454" i="5"/>
  <c r="C1455" i="5"/>
  <c r="V1455" i="5" s="1"/>
  <c r="C1456" i="5"/>
  <c r="V1456" i="5" s="1"/>
  <c r="C1457" i="5"/>
  <c r="C1458" i="5"/>
  <c r="V1458" i="5" s="1"/>
  <c r="C1459" i="5"/>
  <c r="V1459" i="5"/>
  <c r="C1460" i="5"/>
  <c r="V1460" i="5"/>
  <c r="C1461" i="5"/>
  <c r="V1461" i="5"/>
  <c r="C1462" i="5"/>
  <c r="V1462" i="5" s="1"/>
  <c r="C1463" i="5"/>
  <c r="V1463" i="5"/>
  <c r="C1464" i="5"/>
  <c r="V1464" i="5" s="1"/>
  <c r="C1465" i="5"/>
  <c r="V1465" i="5"/>
  <c r="C1466" i="5"/>
  <c r="V1466" i="5" s="1"/>
  <c r="C1467" i="5"/>
  <c r="C1468" i="5"/>
  <c r="V1468" i="5"/>
  <c r="C1469" i="5"/>
  <c r="V1469" i="5" s="1"/>
  <c r="C1470" i="5"/>
  <c r="V1470" i="5"/>
  <c r="C1471" i="5"/>
  <c r="V1471" i="5" s="1"/>
  <c r="C1472" i="5"/>
  <c r="V1472" i="5"/>
  <c r="C1473" i="5"/>
  <c r="V1473" i="5" s="1"/>
  <c r="C1474" i="5"/>
  <c r="V1474" i="5"/>
  <c r="C1475" i="5"/>
  <c r="V1475" i="5" s="1"/>
  <c r="C1476" i="5"/>
  <c r="V1476" i="5"/>
  <c r="C1477" i="5"/>
  <c r="V1477" i="5" s="1"/>
  <c r="C1478" i="5"/>
  <c r="V1478" i="5"/>
  <c r="C1479" i="5"/>
  <c r="V1479" i="5"/>
  <c r="C1480" i="5"/>
  <c r="V1480" i="5" s="1"/>
  <c r="C1481" i="5"/>
  <c r="V1481" i="5" s="1"/>
  <c r="C1482" i="5"/>
  <c r="V1482" i="5"/>
  <c r="C1483" i="5"/>
  <c r="V1483" i="5" s="1"/>
  <c r="C1484" i="5"/>
  <c r="V1484" i="5" s="1"/>
  <c r="C1485" i="5"/>
  <c r="V1485" i="5" s="1"/>
  <c r="C1486" i="5"/>
  <c r="V1486" i="5"/>
  <c r="C1487" i="5"/>
  <c r="V1487" i="5" s="1"/>
  <c r="C1488" i="5"/>
  <c r="V1488" i="5"/>
  <c r="C1489" i="5"/>
  <c r="V1489" i="5" s="1"/>
  <c r="C1490" i="5"/>
  <c r="V1490" i="5"/>
  <c r="C1491" i="5"/>
  <c r="V1491" i="5"/>
  <c r="C1492" i="5"/>
  <c r="V1492" i="5" s="1"/>
  <c r="C1493" i="5"/>
  <c r="V1493" i="5" s="1"/>
  <c r="C1494" i="5"/>
  <c r="V1494" i="5"/>
  <c r="C1495" i="5"/>
  <c r="V1495" i="5"/>
  <c r="C1496" i="5"/>
  <c r="V1496" i="5"/>
  <c r="C1497" i="5"/>
  <c r="V1497" i="5" s="1"/>
  <c r="C1498" i="5"/>
  <c r="V1498" i="5"/>
  <c r="C1499" i="5"/>
  <c r="V1499" i="5"/>
  <c r="C1500" i="5"/>
  <c r="V1500" i="5" s="1"/>
  <c r="C1501" i="5"/>
  <c r="V1501" i="5" s="1"/>
  <c r="C1502" i="5"/>
  <c r="C1503" i="5"/>
  <c r="V1503" i="5" s="1"/>
  <c r="C1504" i="5"/>
  <c r="V1504" i="5"/>
  <c r="C1505" i="5"/>
  <c r="V1505" i="5" s="1"/>
  <c r="C1506" i="5"/>
  <c r="V1506" i="5"/>
  <c r="C1507" i="5"/>
  <c r="V1507" i="5" s="1"/>
  <c r="C1508" i="5"/>
  <c r="V1508" i="5"/>
  <c r="C1509" i="5"/>
  <c r="V1509" i="5"/>
  <c r="C1510" i="5"/>
  <c r="V1510" i="5"/>
  <c r="C1511" i="5"/>
  <c r="V1511" i="5" s="1"/>
  <c r="C1512" i="5"/>
  <c r="V1512" i="5"/>
  <c r="C1513" i="5"/>
  <c r="C1514" i="5"/>
  <c r="V1514" i="5" s="1"/>
  <c r="C1515" i="5"/>
  <c r="V1515" i="5"/>
  <c r="C1516" i="5"/>
  <c r="V1516" i="5" s="1"/>
  <c r="C1517" i="5"/>
  <c r="V1517" i="5" s="1"/>
  <c r="C1518" i="5"/>
  <c r="V1518" i="5" s="1"/>
  <c r="C1519" i="5"/>
  <c r="V1519" i="5"/>
  <c r="C1520" i="5"/>
  <c r="V1520" i="5"/>
  <c r="C1521" i="5"/>
  <c r="V1521" i="5"/>
  <c r="C1522" i="5"/>
  <c r="V1522" i="5" s="1"/>
  <c r="C1523" i="5"/>
  <c r="V1523" i="5"/>
  <c r="C1524" i="5"/>
  <c r="V1524" i="5" s="1"/>
  <c r="C1525" i="5"/>
  <c r="V1525" i="5" s="1"/>
  <c r="C1526" i="5"/>
  <c r="V1526" i="5" s="1"/>
  <c r="C1527" i="5"/>
  <c r="V1527" i="5"/>
  <c r="C1528" i="5"/>
  <c r="V1528" i="5" s="1"/>
  <c r="C1529" i="5"/>
  <c r="V1529" i="5"/>
  <c r="C1530" i="5"/>
  <c r="V1530" i="5" s="1"/>
  <c r="C1531" i="5"/>
  <c r="V1531" i="5"/>
  <c r="C1532" i="5"/>
  <c r="V1532" i="5"/>
  <c r="C1533" i="5"/>
  <c r="V1533" i="5" s="1"/>
  <c r="C1534" i="5"/>
  <c r="V1534" i="5" s="1"/>
  <c r="C1535" i="5"/>
  <c r="V1535" i="5"/>
  <c r="C1536" i="5"/>
  <c r="V1536" i="5"/>
  <c r="C1537" i="5"/>
  <c r="C1538" i="5"/>
  <c r="V1538" i="5" s="1"/>
  <c r="C1539" i="5"/>
  <c r="V1539" i="5"/>
  <c r="C1540" i="5"/>
  <c r="V1540" i="5" s="1"/>
  <c r="C1541" i="5"/>
  <c r="V1541" i="5"/>
  <c r="C1542" i="5"/>
  <c r="V1542" i="5" s="1"/>
  <c r="C1543" i="5"/>
  <c r="V1543" i="5"/>
  <c r="C1544" i="5"/>
  <c r="V1544" i="5" s="1"/>
  <c r="C1545" i="5"/>
  <c r="C1546" i="5"/>
  <c r="V1546" i="5"/>
  <c r="C1547" i="5"/>
  <c r="V1547" i="5" s="1"/>
  <c r="C1548" i="5"/>
  <c r="V1548" i="5"/>
  <c r="C1549" i="5"/>
  <c r="V1549" i="5" s="1"/>
  <c r="C1550" i="5"/>
  <c r="V1550" i="5"/>
  <c r="C1551" i="5"/>
  <c r="C1552" i="5"/>
  <c r="V1552" i="5"/>
  <c r="C1553" i="5"/>
  <c r="V1553" i="5"/>
  <c r="C1554" i="5"/>
  <c r="V1554" i="5"/>
  <c r="C1555" i="5"/>
  <c r="V1555" i="5" s="1"/>
  <c r="C1556" i="5"/>
  <c r="V1556" i="5"/>
  <c r="C1557" i="5"/>
  <c r="V1557" i="5"/>
  <c r="C1558" i="5"/>
  <c r="V1558" i="5"/>
  <c r="C1559" i="5"/>
  <c r="V1559" i="5" s="1"/>
  <c r="C1560" i="5"/>
  <c r="V1560" i="5"/>
  <c r="C1561" i="5"/>
  <c r="V1561" i="5"/>
  <c r="C1562" i="5"/>
  <c r="V1562" i="5"/>
  <c r="C1563" i="5"/>
  <c r="V1563" i="5" s="1"/>
  <c r="C1564" i="5"/>
  <c r="V1564" i="5"/>
  <c r="C1565" i="5"/>
  <c r="V1565" i="5"/>
  <c r="C1566" i="5"/>
  <c r="V1566" i="5"/>
  <c r="C1567" i="5"/>
  <c r="V1567" i="5" s="1"/>
  <c r="C1568" i="5"/>
  <c r="V1568" i="5"/>
  <c r="C1569" i="5"/>
  <c r="V1569" i="5"/>
  <c r="C1570" i="5"/>
  <c r="V1570" i="5"/>
  <c r="C1571" i="5"/>
  <c r="V1571" i="5" s="1"/>
  <c r="C1572" i="5"/>
  <c r="V1572" i="5"/>
  <c r="C1573" i="5"/>
  <c r="V1573" i="5"/>
  <c r="C1574" i="5"/>
  <c r="V1574" i="5"/>
  <c r="C1575" i="5"/>
  <c r="V1575" i="5" s="1"/>
  <c r="C1576" i="5"/>
  <c r="V1576" i="5"/>
  <c r="C1577" i="5"/>
  <c r="V1577" i="5"/>
  <c r="C1578" i="5"/>
  <c r="V1578" i="5"/>
  <c r="C1579" i="5"/>
  <c r="V1579" i="5" s="1"/>
  <c r="C1580" i="5"/>
  <c r="V1580" i="5"/>
  <c r="C1581" i="5"/>
  <c r="V1581" i="5"/>
  <c r="C1582" i="5"/>
  <c r="V1582" i="5"/>
  <c r="C1583" i="5"/>
  <c r="V1583" i="5" s="1"/>
  <c r="C1584" i="5"/>
  <c r="V1584" i="5"/>
  <c r="C1585" i="5"/>
  <c r="V1585" i="5"/>
  <c r="C1586" i="5"/>
  <c r="V1586" i="5"/>
  <c r="C1587" i="5"/>
  <c r="V1587" i="5" s="1"/>
  <c r="C1588" i="5"/>
  <c r="V1588" i="5"/>
  <c r="C1589" i="5"/>
  <c r="V1589" i="5"/>
  <c r="C1590" i="5"/>
  <c r="V1590" i="5"/>
  <c r="C1591" i="5"/>
  <c r="V1591" i="5" s="1"/>
  <c r="C1592" i="5"/>
  <c r="V1592" i="5"/>
  <c r="C1593" i="5"/>
  <c r="V1593" i="5" s="1"/>
  <c r="C1594" i="5"/>
  <c r="V1594" i="5"/>
  <c r="C1595" i="5"/>
  <c r="V1595" i="5"/>
  <c r="C1596" i="5"/>
  <c r="V1596" i="5"/>
  <c r="C1597" i="5"/>
  <c r="V1597" i="5" s="1"/>
  <c r="C1598" i="5"/>
  <c r="V1598" i="5"/>
  <c r="C1599" i="5"/>
  <c r="V1599" i="5" s="1"/>
  <c r="C1600" i="5"/>
  <c r="C1601" i="5"/>
  <c r="V1601" i="5"/>
  <c r="C1602" i="5"/>
  <c r="V1602" i="5"/>
  <c r="C1603" i="5"/>
  <c r="V1603" i="5"/>
  <c r="C1604" i="5"/>
  <c r="V1604" i="5" s="1"/>
  <c r="C1605" i="5"/>
  <c r="V1605" i="5"/>
  <c r="C1606" i="5"/>
  <c r="V1606" i="5" s="1"/>
  <c r="C1607" i="5"/>
  <c r="V1607" i="5"/>
  <c r="C1608" i="5"/>
  <c r="V1608" i="5" s="1"/>
  <c r="C1609" i="5"/>
  <c r="V1609" i="5"/>
  <c r="C1610" i="5"/>
  <c r="V1610" i="5" s="1"/>
  <c r="C1611" i="5"/>
  <c r="V1611" i="5"/>
  <c r="C1612" i="5"/>
  <c r="V1612" i="5" s="1"/>
  <c r="C1613" i="5"/>
  <c r="V1613" i="5"/>
  <c r="C1614" i="5"/>
  <c r="V1614" i="5"/>
  <c r="C1615" i="5"/>
  <c r="V1615" i="5" s="1"/>
  <c r="C1616" i="5"/>
  <c r="V1616" i="5" s="1"/>
  <c r="C1617" i="5"/>
  <c r="V1617" i="5"/>
  <c r="C1618" i="5"/>
  <c r="V1618" i="5" s="1"/>
  <c r="C1619" i="5"/>
  <c r="V1619" i="5" s="1"/>
  <c r="C1620" i="5"/>
  <c r="V1620" i="5" s="1"/>
  <c r="C1621" i="5"/>
  <c r="V1621" i="5"/>
  <c r="C1622" i="5"/>
  <c r="V1622" i="5"/>
  <c r="C1623" i="5"/>
  <c r="V1623" i="5"/>
  <c r="C1624" i="5"/>
  <c r="V1624" i="5" s="1"/>
  <c r="C1625" i="5"/>
  <c r="V1625" i="5"/>
  <c r="C1626" i="5"/>
  <c r="V1626" i="5" s="1"/>
  <c r="C1627" i="5"/>
  <c r="V1627" i="5" s="1"/>
  <c r="C1628" i="5"/>
  <c r="V1628" i="5" s="1"/>
  <c r="C1629" i="5"/>
  <c r="V1629" i="5"/>
  <c r="C1630" i="5"/>
  <c r="V1630" i="5"/>
  <c r="C1631" i="5"/>
  <c r="V1631" i="5" s="1"/>
  <c r="C1632" i="5"/>
  <c r="V1632" i="5" s="1"/>
  <c r="C1633" i="5"/>
  <c r="V1633" i="5"/>
  <c r="C1634" i="5"/>
  <c r="V1634" i="5"/>
  <c r="C1635" i="5"/>
  <c r="V1635" i="5" s="1"/>
  <c r="C1636" i="5"/>
  <c r="V1636" i="5" s="1"/>
  <c r="C1637" i="5"/>
  <c r="V1637" i="5"/>
  <c r="C1638" i="5"/>
  <c r="V1638" i="5" s="1"/>
  <c r="C1639" i="5"/>
  <c r="V1639" i="5"/>
  <c r="C1640" i="5"/>
  <c r="V1640" i="5" s="1"/>
  <c r="C1641" i="5"/>
  <c r="V1641" i="5"/>
  <c r="C1642" i="5"/>
  <c r="V1642" i="5" s="1"/>
  <c r="C1643" i="5"/>
  <c r="V1643" i="5"/>
  <c r="C1644" i="5"/>
  <c r="V1644" i="5" s="1"/>
  <c r="C1645" i="5"/>
  <c r="V1645" i="5"/>
  <c r="C1646" i="5"/>
  <c r="V1646" i="5"/>
  <c r="C1647" i="5"/>
  <c r="V1647" i="5" s="1"/>
  <c r="C1648" i="5"/>
  <c r="V1648" i="5" s="1"/>
  <c r="C1649" i="5"/>
  <c r="V1649" i="5"/>
  <c r="C1650" i="5"/>
  <c r="V1650" i="5" s="1"/>
  <c r="C1651" i="5"/>
  <c r="V1651" i="5" s="1"/>
  <c r="C1652" i="5"/>
  <c r="V1652" i="5" s="1"/>
  <c r="C1653" i="5"/>
  <c r="V1653" i="5"/>
  <c r="C1654" i="5"/>
  <c r="V1654" i="5"/>
  <c r="C1655" i="5"/>
  <c r="V1655" i="5"/>
  <c r="C1656" i="5"/>
  <c r="V1656" i="5" s="1"/>
  <c r="C1657" i="5"/>
  <c r="V1657" i="5"/>
  <c r="C1658" i="5"/>
  <c r="V1658" i="5"/>
  <c r="C1659" i="5"/>
  <c r="V1659" i="5" s="1"/>
  <c r="C1660" i="5"/>
  <c r="V1660" i="5" s="1"/>
  <c r="C1661" i="5"/>
  <c r="V1661" i="5"/>
  <c r="C1662" i="5"/>
  <c r="V1662" i="5"/>
  <c r="C1663" i="5"/>
  <c r="V1663" i="5"/>
  <c r="C1664" i="5"/>
  <c r="V1664" i="5" s="1"/>
  <c r="C1665" i="5"/>
  <c r="C1666" i="5"/>
  <c r="V1666" i="5" s="1"/>
  <c r="C1667" i="5"/>
  <c r="V1667" i="5"/>
  <c r="C1668" i="5"/>
  <c r="V1668" i="5"/>
  <c r="C1669" i="5"/>
  <c r="V1669" i="5"/>
  <c r="C1670" i="5"/>
  <c r="V1670" i="5" s="1"/>
  <c r="C1671" i="5"/>
  <c r="V1671" i="5"/>
  <c r="C1672" i="5"/>
  <c r="V1672" i="5" s="1"/>
  <c r="C1673" i="5"/>
  <c r="V1673" i="5"/>
  <c r="C1674" i="5"/>
  <c r="V1674" i="5" s="1"/>
  <c r="C1675" i="5"/>
  <c r="V1675" i="5"/>
  <c r="C1676" i="5"/>
  <c r="V1676" i="5" s="1"/>
  <c r="C1677" i="5"/>
  <c r="V1677" i="5"/>
  <c r="C1678" i="5"/>
  <c r="V1678" i="5" s="1"/>
  <c r="C1679" i="5"/>
  <c r="V1679" i="5"/>
  <c r="C1680" i="5"/>
  <c r="V1680" i="5" s="1"/>
  <c r="C1681" i="5"/>
  <c r="V1681" i="5"/>
  <c r="C1682" i="5"/>
  <c r="V1682" i="5" s="1"/>
  <c r="C1683" i="5"/>
  <c r="V1683" i="5"/>
  <c r="C1684" i="5"/>
  <c r="V1684" i="5"/>
  <c r="C1685" i="5"/>
  <c r="C1686" i="5"/>
  <c r="V1686" i="5"/>
  <c r="C1687" i="5"/>
  <c r="V1687" i="5"/>
  <c r="C1688" i="5"/>
  <c r="V1688" i="5" s="1"/>
  <c r="C1689" i="5"/>
  <c r="V1689" i="5" s="1"/>
  <c r="C1690" i="5"/>
  <c r="V1690" i="5"/>
  <c r="C1691" i="5"/>
  <c r="V1691" i="5" s="1"/>
  <c r="C1692" i="5"/>
  <c r="V1692" i="5"/>
  <c r="C1693" i="5"/>
  <c r="V1693" i="5" s="1"/>
  <c r="C1694" i="5"/>
  <c r="V1694" i="5" s="1"/>
  <c r="C1695" i="5"/>
  <c r="V1695" i="5" s="1"/>
  <c r="C1696" i="5"/>
  <c r="V1696" i="5"/>
  <c r="C1697" i="5"/>
  <c r="V1697" i="5" s="1"/>
  <c r="C1698" i="5"/>
  <c r="V1698" i="5"/>
  <c r="C1699" i="5"/>
  <c r="V1699" i="5"/>
  <c r="C1700" i="5"/>
  <c r="V1700" i="5" s="1"/>
  <c r="C1701" i="5"/>
  <c r="V1701" i="5" s="1"/>
  <c r="C1702" i="5"/>
  <c r="V1702" i="5" s="1"/>
  <c r="C1703" i="5"/>
  <c r="V1703" i="5" s="1"/>
  <c r="C1704" i="5"/>
  <c r="V1704" i="5" s="1"/>
  <c r="C1705" i="5"/>
  <c r="V1705" i="5" s="1"/>
  <c r="C1706" i="5"/>
  <c r="V1706" i="5"/>
  <c r="C1707" i="5"/>
  <c r="V1707" i="5" s="1"/>
  <c r="C1708" i="5"/>
  <c r="V1708" i="5"/>
  <c r="C1709" i="5"/>
  <c r="C1710" i="5"/>
  <c r="V1710" i="5"/>
  <c r="C1711" i="5"/>
  <c r="V1711" i="5" s="1"/>
  <c r="C1712" i="5"/>
  <c r="V1712" i="5" s="1"/>
  <c r="C1713" i="5"/>
  <c r="V1713" i="5" s="1"/>
  <c r="C1714" i="5"/>
  <c r="V1714" i="5"/>
  <c r="C1715" i="5"/>
  <c r="V1715" i="5" s="1"/>
  <c r="C1716" i="5"/>
  <c r="V1716" i="5" s="1"/>
  <c r="C1717" i="5"/>
  <c r="C1718" i="5"/>
  <c r="V1718" i="5" s="1"/>
  <c r="C1719" i="5"/>
  <c r="V1719" i="5"/>
  <c r="C1720" i="5"/>
  <c r="V1720" i="5"/>
  <c r="C1721" i="5"/>
  <c r="V1721" i="5" s="1"/>
  <c r="C1722" i="5"/>
  <c r="V1722" i="5" s="1"/>
  <c r="C1723" i="5"/>
  <c r="V1723" i="5" s="1"/>
  <c r="C1724" i="5"/>
  <c r="V1724" i="5"/>
  <c r="C1725" i="5"/>
  <c r="V1725" i="5"/>
  <c r="C1726" i="5"/>
  <c r="V1726" i="5" s="1"/>
  <c r="C1727" i="5"/>
  <c r="V1727" i="5" s="1"/>
  <c r="C1728" i="5"/>
  <c r="V1728" i="5"/>
  <c r="C1729" i="5"/>
  <c r="V1729" i="5" s="1"/>
  <c r="C1730" i="5"/>
  <c r="V1730" i="5" s="1"/>
  <c r="C1731" i="5"/>
  <c r="V1731" i="5"/>
  <c r="C1732" i="5"/>
  <c r="V1732" i="5" s="1"/>
  <c r="C1733" i="5"/>
  <c r="V1733" i="5"/>
  <c r="C1734" i="5"/>
  <c r="V1734" i="5" s="1"/>
  <c r="C1735" i="5"/>
  <c r="V1735" i="5" s="1"/>
  <c r="C1736" i="5"/>
  <c r="V1736" i="5" s="1"/>
  <c r="C1737" i="5"/>
  <c r="V1737" i="5"/>
  <c r="C1738" i="5"/>
  <c r="V1738" i="5" s="1"/>
  <c r="C1739" i="5"/>
  <c r="V1739" i="5" s="1"/>
  <c r="C1740" i="5"/>
  <c r="V1740" i="5"/>
  <c r="C1741" i="5"/>
  <c r="V1741" i="5" s="1"/>
  <c r="C1742" i="5"/>
  <c r="V1742" i="5" s="1"/>
  <c r="C1743" i="5"/>
  <c r="V1743" i="5" s="1"/>
  <c r="C1744" i="5"/>
  <c r="V1744" i="5" s="1"/>
  <c r="C1745" i="5"/>
  <c r="V1745" i="5" s="1"/>
  <c r="C1746" i="5"/>
  <c r="V1746" i="5" s="1"/>
  <c r="C1747" i="5"/>
  <c r="V1747" i="5"/>
  <c r="C1748" i="5"/>
  <c r="V1748" i="5" s="1"/>
  <c r="C1749" i="5"/>
  <c r="V1749" i="5"/>
  <c r="C1750" i="5"/>
  <c r="V1750" i="5" s="1"/>
  <c r="C1751" i="5"/>
  <c r="V1751" i="5"/>
  <c r="C1752" i="5"/>
  <c r="V1752" i="5"/>
  <c r="C1753" i="5"/>
  <c r="V1753" i="5" s="1"/>
  <c r="C1754" i="5"/>
  <c r="V1754" i="5" s="1"/>
  <c r="C1755" i="5"/>
  <c r="V1755" i="5" s="1"/>
  <c r="C1756" i="5"/>
  <c r="V1756" i="5"/>
  <c r="C1757" i="5"/>
  <c r="V1757" i="5"/>
  <c r="C1758" i="5"/>
  <c r="V1758" i="5" s="1"/>
  <c r="C1759" i="5"/>
  <c r="V1759" i="5" s="1"/>
  <c r="C1760" i="5"/>
  <c r="V1760" i="5"/>
  <c r="C1761" i="5"/>
  <c r="V1761" i="5" s="1"/>
  <c r="C1762" i="5"/>
  <c r="V1762" i="5" s="1"/>
  <c r="C1763" i="5"/>
  <c r="V1763" i="5"/>
  <c r="C1764" i="5"/>
  <c r="V1764" i="5" s="1"/>
  <c r="C1765" i="5"/>
  <c r="V1765" i="5"/>
  <c r="C1766" i="5"/>
  <c r="V1766" i="5" s="1"/>
  <c r="C1767" i="5"/>
  <c r="V1767" i="5" s="1"/>
  <c r="C1768" i="5"/>
  <c r="V1768" i="5" s="1"/>
  <c r="C1769" i="5"/>
  <c r="V1769" i="5"/>
  <c r="C1770" i="5"/>
  <c r="V1770" i="5" s="1"/>
  <c r="C1771" i="5"/>
  <c r="V1771" i="5"/>
  <c r="C1772" i="5"/>
  <c r="V1772" i="5"/>
  <c r="C1773" i="5"/>
  <c r="V1773" i="5" s="1"/>
  <c r="C1774" i="5"/>
  <c r="V1774" i="5" s="1"/>
  <c r="C1775" i="5"/>
  <c r="V1775" i="5"/>
  <c r="C1776" i="5"/>
  <c r="V1776" i="5" s="1"/>
  <c r="C1777" i="5"/>
  <c r="V1777" i="5" s="1"/>
  <c r="C1778" i="5"/>
  <c r="V1778" i="5"/>
  <c r="C1779" i="5"/>
  <c r="V1779" i="5"/>
  <c r="C1780" i="5"/>
  <c r="V1780" i="5" s="1"/>
  <c r="C1781" i="5"/>
  <c r="V1781" i="5" s="1"/>
  <c r="C1782" i="5"/>
  <c r="V1782" i="5"/>
  <c r="C1783" i="5"/>
  <c r="V1783" i="5" s="1"/>
  <c r="C1784" i="5"/>
  <c r="V1784" i="5" s="1"/>
  <c r="C1785" i="5"/>
  <c r="V1785" i="5" s="1"/>
  <c r="C1786" i="5"/>
  <c r="V1786" i="5"/>
  <c r="C1787" i="5"/>
  <c r="V1787" i="5"/>
  <c r="C1788" i="5"/>
  <c r="V1788" i="5" s="1"/>
  <c r="C1789" i="5"/>
  <c r="V1789" i="5" s="1"/>
  <c r="C1790" i="5"/>
  <c r="V1790" i="5"/>
  <c r="C1791" i="5"/>
  <c r="V1791" i="5"/>
  <c r="C1792" i="5"/>
  <c r="V1792" i="5" s="1"/>
  <c r="C1793" i="5"/>
  <c r="V1793" i="5" s="1"/>
  <c r="C1794" i="5"/>
  <c r="V1794" i="5"/>
  <c r="C1795" i="5"/>
  <c r="V1795" i="5"/>
  <c r="C1796" i="5"/>
  <c r="V1796" i="5" s="1"/>
  <c r="C1797" i="5"/>
  <c r="V1797" i="5" s="1"/>
  <c r="C1798" i="5"/>
  <c r="V1798" i="5"/>
  <c r="C1799" i="5"/>
  <c r="V1799" i="5" s="1"/>
  <c r="C1800" i="5"/>
  <c r="V1800" i="5" s="1"/>
  <c r="C1801" i="5"/>
  <c r="V1801" i="5" s="1"/>
  <c r="C1802" i="5"/>
  <c r="V1802" i="5"/>
  <c r="C1803" i="5"/>
  <c r="V1803" i="5"/>
  <c r="C1804" i="5"/>
  <c r="V1804" i="5" s="1"/>
  <c r="C1805" i="5"/>
  <c r="V1805" i="5" s="1"/>
  <c r="C1806" i="5"/>
  <c r="V1806" i="5" s="1"/>
  <c r="C1807" i="5"/>
  <c r="V1807" i="5"/>
  <c r="C1808" i="5"/>
  <c r="V1808" i="5" s="1"/>
  <c r="C1809" i="5"/>
  <c r="V1809" i="5" s="1"/>
  <c r="C1810" i="5"/>
  <c r="V1810" i="5" s="1"/>
  <c r="C1811" i="5"/>
  <c r="V1811" i="5" s="1"/>
  <c r="C1812" i="5"/>
  <c r="V1812" i="5" s="1"/>
  <c r="C1813" i="5"/>
  <c r="V1813" i="5" s="1"/>
  <c r="C1814" i="5"/>
  <c r="V1814" i="5" s="1"/>
  <c r="C1815" i="5"/>
  <c r="V1815" i="5" s="1"/>
  <c r="C1816" i="5"/>
  <c r="V1816" i="5" s="1"/>
  <c r="C1817" i="5"/>
  <c r="V1817" i="5" s="1"/>
  <c r="C1818" i="5"/>
  <c r="V1818" i="5" s="1"/>
  <c r="C1819" i="5"/>
  <c r="V1819" i="5"/>
  <c r="C1820" i="5"/>
  <c r="V1820" i="5" s="1"/>
  <c r="C1821" i="5"/>
  <c r="V1821" i="5" s="1"/>
  <c r="C1822" i="5"/>
  <c r="V1822" i="5" s="1"/>
  <c r="C1823" i="5"/>
  <c r="V1823" i="5" s="1"/>
  <c r="C1824" i="5"/>
  <c r="V1824" i="5" s="1"/>
  <c r="C1825" i="5"/>
  <c r="V1825" i="5" s="1"/>
  <c r="C1826" i="5"/>
  <c r="V1826" i="5" s="1"/>
  <c r="C1827" i="5"/>
  <c r="V1827" i="5" s="1"/>
  <c r="C1828" i="5"/>
  <c r="V1828" i="5" s="1"/>
  <c r="C1829" i="5"/>
  <c r="V1829" i="5" s="1"/>
  <c r="C1830" i="5"/>
  <c r="V1830" i="5" s="1"/>
  <c r="C1831" i="5"/>
  <c r="V1831" i="5"/>
  <c r="C1832" i="5"/>
  <c r="V1832" i="5" s="1"/>
  <c r="C1833" i="5"/>
  <c r="V1833" i="5" s="1"/>
  <c r="C1834" i="5"/>
  <c r="V1834" i="5" s="1"/>
  <c r="C1835" i="5"/>
  <c r="V1835" i="5"/>
  <c r="C1836" i="5"/>
  <c r="V1836" i="5" s="1"/>
  <c r="C1837" i="5"/>
  <c r="V1837" i="5" s="1"/>
  <c r="C1838" i="5"/>
  <c r="V1838" i="5" s="1"/>
  <c r="C1839" i="5"/>
  <c r="V1839" i="5"/>
  <c r="C1840" i="5"/>
  <c r="V1840" i="5" s="1"/>
  <c r="C1841" i="5"/>
  <c r="V1841" i="5" s="1"/>
  <c r="C1842" i="5"/>
  <c r="V1842" i="5" s="1"/>
  <c r="C1843" i="5"/>
  <c r="V1843" i="5" s="1"/>
  <c r="C1844" i="5"/>
  <c r="V1844" i="5" s="1"/>
  <c r="C1845" i="5"/>
  <c r="V1845" i="5" s="1"/>
  <c r="C1846" i="5"/>
  <c r="V1846" i="5" s="1"/>
  <c r="C1847" i="5"/>
  <c r="V1847" i="5" s="1"/>
  <c r="C1848" i="5"/>
  <c r="V1848" i="5" s="1"/>
  <c r="C1849" i="5"/>
  <c r="V1849" i="5" s="1"/>
  <c r="C1850" i="5"/>
  <c r="V1850" i="5" s="1"/>
  <c r="C1851" i="5"/>
  <c r="V1851" i="5"/>
  <c r="C1852" i="5"/>
  <c r="V1852" i="5" s="1"/>
  <c r="C1853" i="5"/>
  <c r="V1853" i="5" s="1"/>
  <c r="C1854" i="5"/>
  <c r="V1854" i="5" s="1"/>
  <c r="C1855" i="5"/>
  <c r="V1855" i="5" s="1"/>
  <c r="C1856" i="5"/>
  <c r="V1856" i="5" s="1"/>
  <c r="C1857" i="5"/>
  <c r="V1857" i="5" s="1"/>
  <c r="C1858" i="5"/>
  <c r="V1858" i="5" s="1"/>
  <c r="C1859" i="5"/>
  <c r="V1859" i="5" s="1"/>
  <c r="C1860" i="5"/>
  <c r="V1860" i="5" s="1"/>
  <c r="C1861" i="5"/>
  <c r="V1861" i="5" s="1"/>
  <c r="C1862" i="5"/>
  <c r="V1862" i="5" s="1"/>
  <c r="C1863" i="5"/>
  <c r="V1863" i="5"/>
  <c r="C1864" i="5"/>
  <c r="V1864" i="5" s="1"/>
  <c r="C1865" i="5"/>
  <c r="V1865" i="5" s="1"/>
  <c r="C1866" i="5"/>
  <c r="V1866" i="5" s="1"/>
  <c r="C1867" i="5"/>
  <c r="V1867" i="5"/>
  <c r="C1868" i="5"/>
  <c r="V1868" i="5" s="1"/>
  <c r="C1869" i="5"/>
  <c r="V1869" i="5" s="1"/>
  <c r="C1870" i="5"/>
  <c r="V1870" i="5" s="1"/>
  <c r="C1871" i="5"/>
  <c r="V1871" i="5"/>
  <c r="C1872" i="5"/>
  <c r="V1872" i="5" s="1"/>
  <c r="C1873" i="5"/>
  <c r="V1873" i="5" s="1"/>
  <c r="C1874" i="5"/>
  <c r="V1874" i="5" s="1"/>
  <c r="C1875" i="5"/>
  <c r="V1875" i="5" s="1"/>
  <c r="C1876" i="5"/>
  <c r="V1876" i="5" s="1"/>
  <c r="C1877" i="5"/>
  <c r="V1877" i="5" s="1"/>
  <c r="C1878" i="5"/>
  <c r="V1878" i="5" s="1"/>
  <c r="C1879" i="5"/>
  <c r="V1879" i="5" s="1"/>
  <c r="C1880" i="5"/>
  <c r="V1880" i="5" s="1"/>
  <c r="C1881" i="5"/>
  <c r="V1881" i="5" s="1"/>
  <c r="C1882" i="5"/>
  <c r="V1882" i="5" s="1"/>
  <c r="C1883" i="5"/>
  <c r="V1883" i="5"/>
  <c r="C1884" i="5"/>
  <c r="V1884" i="5" s="1"/>
  <c r="C1885" i="5"/>
  <c r="V1885" i="5" s="1"/>
  <c r="C1886" i="5"/>
  <c r="V1886" i="5" s="1"/>
  <c r="C1887" i="5"/>
  <c r="V1887" i="5" s="1"/>
  <c r="C1888" i="5"/>
  <c r="V1888" i="5" s="1"/>
  <c r="C1889" i="5"/>
  <c r="V1889" i="5" s="1"/>
  <c r="C1890" i="5"/>
  <c r="V1890" i="5" s="1"/>
  <c r="C1891" i="5"/>
  <c r="V1891" i="5"/>
  <c r="C1892" i="5"/>
  <c r="V1892" i="5" s="1"/>
  <c r="C1893" i="5"/>
  <c r="V1893" i="5" s="1"/>
  <c r="C1894" i="5"/>
  <c r="V1894" i="5" s="1"/>
  <c r="C1895" i="5"/>
  <c r="V1895" i="5"/>
  <c r="C1896" i="5"/>
  <c r="V1896" i="5" s="1"/>
  <c r="C1897" i="5"/>
  <c r="V1897" i="5" s="1"/>
  <c r="C1898" i="5"/>
  <c r="V1898" i="5" s="1"/>
  <c r="C1899" i="5"/>
  <c r="V1899" i="5"/>
  <c r="C1900" i="5"/>
  <c r="V1900" i="5" s="1"/>
  <c r="C1901" i="5"/>
  <c r="V1901" i="5" s="1"/>
  <c r="C1902" i="5"/>
  <c r="V1902" i="5" s="1"/>
  <c r="C1903" i="5"/>
  <c r="V1903" i="5"/>
  <c r="C1904" i="5"/>
  <c r="V1904" i="5" s="1"/>
  <c r="C1905" i="5"/>
  <c r="V1905" i="5" s="1"/>
  <c r="C1906" i="5"/>
  <c r="V1906" i="5" s="1"/>
  <c r="C1907" i="5"/>
  <c r="V1907" i="5" s="1"/>
  <c r="C1908" i="5"/>
  <c r="V1908" i="5" s="1"/>
  <c r="C1909" i="5"/>
  <c r="V1909" i="5" s="1"/>
  <c r="C1910" i="5"/>
  <c r="V1910" i="5" s="1"/>
  <c r="C1911" i="5"/>
  <c r="V1911" i="5" s="1"/>
  <c r="C1912" i="5"/>
  <c r="V1912" i="5" s="1"/>
  <c r="C1913" i="5"/>
  <c r="V1913" i="5" s="1"/>
  <c r="C1914" i="5"/>
  <c r="V1914" i="5" s="1"/>
  <c r="C1915" i="5"/>
  <c r="V1915" i="5"/>
  <c r="C1916" i="5"/>
  <c r="V1916" i="5" s="1"/>
  <c r="C1917" i="5"/>
  <c r="V1917" i="5" s="1"/>
  <c r="C1918" i="5"/>
  <c r="V1918" i="5" s="1"/>
  <c r="C1919" i="5"/>
  <c r="V1919" i="5" s="1"/>
  <c r="C1920" i="5"/>
  <c r="V1920" i="5" s="1"/>
  <c r="C1921" i="5"/>
  <c r="V1921" i="5" s="1"/>
  <c r="C1922" i="5"/>
  <c r="V1922" i="5" s="1"/>
  <c r="C1923" i="5"/>
  <c r="V1923" i="5"/>
  <c r="C1924" i="5"/>
  <c r="V1924" i="5" s="1"/>
  <c r="C1925" i="5"/>
  <c r="V1925" i="5" s="1"/>
  <c r="C1926" i="5"/>
  <c r="V1926" i="5" s="1"/>
  <c r="C1927" i="5"/>
  <c r="V1927" i="5"/>
  <c r="C1928" i="5"/>
  <c r="V1928" i="5" s="1"/>
  <c r="C1929" i="5"/>
  <c r="V1929" i="5" s="1"/>
  <c r="C1930" i="5"/>
  <c r="V1930" i="5" s="1"/>
  <c r="C1931" i="5"/>
  <c r="V1931" i="5"/>
  <c r="C1932" i="5"/>
  <c r="V1932" i="5" s="1"/>
  <c r="C1933" i="5"/>
  <c r="V1933" i="5" s="1"/>
  <c r="C1934" i="5"/>
  <c r="V1934" i="5"/>
  <c r="C1935" i="5"/>
  <c r="V1935" i="5"/>
  <c r="C1936" i="5"/>
  <c r="V1936" i="5" s="1"/>
  <c r="C1937" i="5"/>
  <c r="V1937" i="5" s="1"/>
  <c r="C1938" i="5"/>
  <c r="V1938" i="5" s="1"/>
  <c r="C1939" i="5"/>
  <c r="V1939" i="5"/>
  <c r="C1940" i="5"/>
  <c r="V1940" i="5" s="1"/>
  <c r="C1941" i="5"/>
  <c r="V1941" i="5" s="1"/>
  <c r="C1942" i="5"/>
  <c r="V1942" i="5"/>
  <c r="C1943" i="5"/>
  <c r="V1943" i="5" s="1"/>
  <c r="C1944" i="5"/>
  <c r="V1944" i="5" s="1"/>
  <c r="C1945" i="5"/>
  <c r="V1945" i="5" s="1"/>
  <c r="C1946" i="5"/>
  <c r="V1946" i="5" s="1"/>
  <c r="C1947" i="5"/>
  <c r="V1947" i="5"/>
  <c r="C1948" i="5"/>
  <c r="V1948" i="5" s="1"/>
  <c r="C1949" i="5"/>
  <c r="V1949" i="5" s="1"/>
  <c r="C1950" i="5"/>
  <c r="V1950" i="5"/>
  <c r="C1951" i="5"/>
  <c r="V1951" i="5" s="1"/>
  <c r="C1952" i="5"/>
  <c r="V1952" i="5" s="1"/>
  <c r="C1953" i="5"/>
  <c r="V1953" i="5" s="1"/>
  <c r="C1954" i="5"/>
  <c r="V1954" i="5" s="1"/>
  <c r="C1955" i="5"/>
  <c r="V1955" i="5"/>
  <c r="C1956" i="5"/>
  <c r="V1956" i="5" s="1"/>
  <c r="C1957" i="5"/>
  <c r="V1957" i="5" s="1"/>
  <c r="C1958" i="5"/>
  <c r="V1958" i="5"/>
  <c r="C1959" i="5"/>
  <c r="V1959" i="5" s="1"/>
  <c r="C1960" i="5"/>
  <c r="V1960" i="5" s="1"/>
  <c r="C1961" i="5"/>
  <c r="V1961" i="5" s="1"/>
  <c r="C1962" i="5"/>
  <c r="V1962" i="5"/>
  <c r="C1963" i="5"/>
  <c r="V1963" i="5"/>
  <c r="C1964" i="5"/>
  <c r="V1964" i="5" s="1"/>
  <c r="C1965" i="5"/>
  <c r="V1965" i="5" s="1"/>
  <c r="C1966" i="5"/>
  <c r="V1966" i="5"/>
  <c r="C1967" i="5"/>
  <c r="V1967" i="5"/>
  <c r="C1968" i="5"/>
  <c r="V1968" i="5" s="1"/>
  <c r="C1969" i="5"/>
  <c r="V1969" i="5" s="1"/>
  <c r="C1970" i="5"/>
  <c r="V1970" i="5" s="1"/>
  <c r="C1971" i="5"/>
  <c r="V1971" i="5"/>
  <c r="C1972" i="5"/>
  <c r="V1972" i="5" s="1"/>
  <c r="C1973" i="5"/>
  <c r="V1973" i="5" s="1"/>
  <c r="C1974" i="5"/>
  <c r="V1974" i="5"/>
  <c r="C1975" i="5"/>
  <c r="V1975" i="5" s="1"/>
  <c r="C1976" i="5"/>
  <c r="V1976" i="5" s="1"/>
  <c r="C1977" i="5"/>
  <c r="V1977" i="5" s="1"/>
  <c r="C1978" i="5"/>
  <c r="V1978" i="5"/>
  <c r="C1979" i="5"/>
  <c r="V1979" i="5"/>
  <c r="C1980" i="5"/>
  <c r="V1980" i="5" s="1"/>
  <c r="C1981" i="5"/>
  <c r="V1981" i="5" s="1"/>
  <c r="C1982" i="5"/>
  <c r="V1982" i="5"/>
  <c r="C1983" i="5"/>
  <c r="V1983" i="5"/>
  <c r="C1984" i="5"/>
  <c r="V1984" i="5" s="1"/>
  <c r="C1985" i="5"/>
  <c r="V1985" i="5" s="1"/>
  <c r="C1986" i="5"/>
  <c r="V1986" i="5" s="1"/>
  <c r="C1987" i="5"/>
  <c r="V1987" i="5"/>
  <c r="C1988" i="5"/>
  <c r="V1988" i="5" s="1"/>
  <c r="C1989" i="5"/>
  <c r="V1989" i="5" s="1"/>
  <c r="C1990" i="5"/>
  <c r="V1990" i="5" s="1"/>
  <c r="C1991" i="5"/>
  <c r="V1991" i="5"/>
  <c r="C1992" i="5"/>
  <c r="V1992" i="5" s="1"/>
  <c r="C1993" i="5"/>
  <c r="V1993" i="5" s="1"/>
  <c r="C1994" i="5"/>
  <c r="V1994" i="5"/>
  <c r="C1995" i="5"/>
  <c r="V1995" i="5" s="1"/>
  <c r="C1996" i="5"/>
  <c r="V1996" i="5" s="1"/>
  <c r="C1997" i="5"/>
  <c r="V1997" i="5"/>
  <c r="C1998" i="5"/>
  <c r="V1998" i="5" s="1"/>
  <c r="C1999" i="5"/>
  <c r="V1999" i="5" s="1"/>
  <c r="C2000" i="5"/>
  <c r="V2000" i="5" s="1"/>
  <c r="C2001" i="5"/>
  <c r="V2001" i="5"/>
  <c r="C2002" i="5"/>
  <c r="V2002" i="5"/>
  <c r="C2003" i="5"/>
  <c r="V2003" i="5"/>
  <c r="C2004" i="5"/>
  <c r="V2004" i="5" s="1"/>
  <c r="C2005" i="5"/>
  <c r="V2005" i="5"/>
  <c r="C2006" i="5"/>
  <c r="V2006" i="5"/>
  <c r="C2007" i="5"/>
  <c r="V2007" i="5" s="1"/>
  <c r="C2008" i="5"/>
  <c r="V2008" i="5" s="1"/>
  <c r="C2009" i="5"/>
  <c r="V2009" i="5" s="1"/>
  <c r="C2010" i="5"/>
  <c r="V2010" i="5"/>
  <c r="C2011" i="5"/>
  <c r="V2011" i="5"/>
  <c r="C2012" i="5"/>
  <c r="V2012" i="5" s="1"/>
  <c r="C2013" i="5"/>
  <c r="V2013" i="5" s="1"/>
  <c r="C2014" i="5"/>
  <c r="V2014" i="5"/>
  <c r="C2015" i="5"/>
  <c r="V2015" i="5"/>
  <c r="C2016" i="5"/>
  <c r="V2016" i="5" s="1"/>
  <c r="C2017" i="5"/>
  <c r="V2017" i="5"/>
  <c r="C2018" i="5"/>
  <c r="V2018" i="5" s="1"/>
  <c r="C2019" i="5"/>
  <c r="V2019" i="5"/>
  <c r="C2020" i="5"/>
  <c r="V2020" i="5" s="1"/>
  <c r="C2021" i="5"/>
  <c r="V2021" i="5" s="1"/>
  <c r="C2022" i="5"/>
  <c r="V2022" i="5" s="1"/>
  <c r="C2023" i="5"/>
  <c r="V2023" i="5"/>
  <c r="C2024" i="5"/>
  <c r="V2024" i="5" s="1"/>
  <c r="C2025" i="5"/>
  <c r="V2025" i="5"/>
  <c r="V2026" i="5"/>
  <c r="C2027" i="5"/>
  <c r="V2027" i="5" s="1"/>
  <c r="C2028" i="5"/>
  <c r="V2028" i="5"/>
  <c r="C2029" i="5"/>
  <c r="V2029" i="5"/>
  <c r="C2030" i="5"/>
  <c r="V2030" i="5" s="1"/>
  <c r="C2031" i="5"/>
  <c r="V2031" i="5" s="1"/>
  <c r="C2032" i="5"/>
  <c r="V2032" i="5"/>
  <c r="C2033" i="5"/>
  <c r="V2033" i="5"/>
  <c r="C2034" i="5"/>
  <c r="V2034" i="5" s="1"/>
  <c r="V2035" i="5"/>
  <c r="C2036" i="5"/>
  <c r="V2036" i="5" s="1"/>
  <c r="C2037" i="5"/>
  <c r="V2037" i="5" s="1"/>
  <c r="C2038" i="5"/>
  <c r="V2038" i="5"/>
  <c r="V2039" i="5"/>
  <c r="C2040" i="5"/>
  <c r="V2040" i="5"/>
  <c r="C2041" i="5"/>
  <c r="V2041" i="5" s="1"/>
  <c r="C2042" i="5"/>
  <c r="V2042" i="5"/>
  <c r="V2043" i="5"/>
  <c r="C2044" i="5"/>
  <c r="V2044" i="5" s="1"/>
  <c r="C2045" i="5"/>
  <c r="V2045" i="5" s="1"/>
  <c r="V2046" i="5"/>
  <c r="V2047" i="5"/>
  <c r="C2048" i="5"/>
  <c r="V2048" i="5"/>
  <c r="C2049" i="5"/>
  <c r="V2049" i="5" s="1"/>
  <c r="C2050" i="5"/>
  <c r="V2050" i="5" s="1"/>
  <c r="V2051" i="5"/>
  <c r="C2052" i="5"/>
  <c r="V2052" i="5"/>
  <c r="C2053" i="5"/>
  <c r="C2054" i="5"/>
  <c r="V2054" i="5" s="1"/>
  <c r="C2055" i="5"/>
  <c r="V2055" i="5" s="1"/>
  <c r="C2056" i="5"/>
  <c r="V2056" i="5"/>
  <c r="C2057" i="5"/>
  <c r="V2057" i="5"/>
  <c r="V2058" i="5"/>
  <c r="V2059" i="5"/>
  <c r="C2060" i="5"/>
  <c r="V2060" i="5" s="1"/>
  <c r="C2061" i="5"/>
  <c r="V2061" i="5"/>
  <c r="C2062" i="5"/>
  <c r="V2062" i="5"/>
  <c r="C2063" i="5"/>
  <c r="V2063" i="5" s="1"/>
  <c r="V2064" i="5"/>
  <c r="C2065" i="5"/>
  <c r="V2065" i="5" s="1"/>
  <c r="V2066" i="5"/>
  <c r="V2067" i="5"/>
  <c r="C2068" i="5"/>
  <c r="V2068" i="5" s="1"/>
  <c r="C2069" i="5"/>
  <c r="V2069" i="5"/>
  <c r="V2070" i="5"/>
  <c r="C2071" i="5"/>
  <c r="V2071" i="5"/>
  <c r="C2073" i="5"/>
  <c r="V2073" i="5"/>
  <c r="V2074" i="5"/>
  <c r="V2076" i="5"/>
  <c r="C2077" i="5"/>
  <c r="V2077" i="5" s="1"/>
  <c r="C2078" i="5"/>
  <c r="V2078" i="5"/>
  <c r="V2079" i="5"/>
  <c r="V2080" i="5"/>
  <c r="C2081" i="5"/>
  <c r="V2081" i="5" s="1"/>
  <c r="C2082" i="5"/>
  <c r="V2082" i="5" s="1"/>
  <c r="C2083" i="5"/>
  <c r="V2083" i="5"/>
  <c r="V2084" i="5"/>
  <c r="C2085" i="5"/>
  <c r="V2085" i="5"/>
  <c r="C2086" i="5"/>
  <c r="V2086" i="5"/>
  <c r="C2087" i="5"/>
  <c r="V2087" i="5" s="1"/>
  <c r="C2088" i="5"/>
  <c r="V2088" i="5"/>
  <c r="C2089" i="5"/>
  <c r="V2089" i="5"/>
  <c r="C2090" i="5"/>
  <c r="V2090" i="5"/>
  <c r="V2091" i="5"/>
  <c r="C2092" i="5"/>
  <c r="V2092" i="5"/>
  <c r="C2093" i="5"/>
  <c r="V2093" i="5"/>
  <c r="C2094" i="5"/>
  <c r="V2094" i="5" s="1"/>
  <c r="V2095" i="5"/>
  <c r="C2096" i="5"/>
  <c r="V2096" i="5" s="1"/>
  <c r="C2097" i="5"/>
  <c r="V2097" i="5"/>
  <c r="C2098" i="5"/>
  <c r="V2098" i="5" s="1"/>
  <c r="V2099" i="5"/>
  <c r="V2100" i="5"/>
  <c r="C2101" i="5"/>
  <c r="V2101" i="5" s="1"/>
  <c r="C2102" i="5"/>
  <c r="V2102" i="5"/>
  <c r="C2103" i="5"/>
  <c r="V2103" i="5"/>
  <c r="V2104" i="5"/>
  <c r="C2105" i="5"/>
  <c r="V2105" i="5" s="1"/>
  <c r="C2106" i="5"/>
  <c r="V2106" i="5"/>
  <c r="C2107" i="5"/>
  <c r="V2107" i="5"/>
  <c r="C2108" i="5"/>
  <c r="V2108" i="5" s="1"/>
  <c r="C2109" i="5"/>
  <c r="V2109" i="5" s="1"/>
  <c r="C2110" i="5"/>
  <c r="V2110" i="5"/>
  <c r="C2111" i="5"/>
  <c r="V2111" i="5"/>
  <c r="V2112" i="5"/>
  <c r="V2113" i="5"/>
  <c r="C2114" i="5"/>
  <c r="V2114" i="5" s="1"/>
  <c r="C2115" i="5"/>
  <c r="V2115" i="5"/>
  <c r="V2116" i="5"/>
  <c r="C2117" i="5"/>
  <c r="V2117" i="5"/>
  <c r="C2118" i="5"/>
  <c r="V2118" i="5"/>
  <c r="C2119" i="5"/>
  <c r="V2119" i="5" s="1"/>
  <c r="C2120" i="5"/>
  <c r="V2120" i="5"/>
  <c r="C2121" i="5"/>
  <c r="V2121" i="5"/>
  <c r="C2122" i="5"/>
  <c r="V2122" i="5"/>
  <c r="V2123" i="5"/>
  <c r="C2124" i="5"/>
  <c r="V2124" i="5"/>
  <c r="C2125" i="5"/>
  <c r="V2125" i="5"/>
  <c r="C2126" i="5"/>
  <c r="V2126" i="5" s="1"/>
  <c r="V2127" i="5"/>
  <c r="C2128" i="5"/>
  <c r="V2128" i="5" s="1"/>
  <c r="V2129" i="5"/>
  <c r="C2130" i="5"/>
  <c r="V2130" i="5"/>
  <c r="C2132" i="5"/>
  <c r="V2132" i="5" s="1"/>
  <c r="C2133" i="5"/>
  <c r="V2133" i="5" s="1"/>
  <c r="C2134" i="5"/>
  <c r="V2134" i="5"/>
  <c r="C2135" i="5"/>
  <c r="V2135" i="5"/>
  <c r="C2136" i="5"/>
  <c r="V2136" i="5" s="1"/>
  <c r="C2137" i="5"/>
  <c r="V2137" i="5" s="1"/>
  <c r="C2138" i="5"/>
  <c r="V2138" i="5"/>
  <c r="C2139" i="5"/>
  <c r="V2139" i="5"/>
  <c r="V2140" i="5"/>
  <c r="C2141" i="5"/>
  <c r="V2141" i="5"/>
  <c r="C2142" i="5"/>
  <c r="V2142" i="5" s="1"/>
  <c r="C2143" i="5"/>
  <c r="V2143" i="5"/>
  <c r="C2144" i="5"/>
  <c r="V2144" i="5"/>
  <c r="C2145" i="5"/>
  <c r="V2145" i="5"/>
  <c r="C2146" i="5"/>
  <c r="V2146" i="5" s="1"/>
  <c r="C2147" i="5"/>
  <c r="V2147" i="5"/>
  <c r="C2148" i="5"/>
  <c r="V2148" i="5"/>
  <c r="C2149" i="5"/>
  <c r="V2149" i="5"/>
  <c r="C2150" i="5"/>
  <c r="V2150" i="5" s="1"/>
  <c r="C2151" i="5"/>
  <c r="V2151" i="5"/>
  <c r="C2152" i="5"/>
  <c r="V2152" i="5" s="1"/>
  <c r="C2153" i="5"/>
  <c r="V2153" i="5"/>
  <c r="C2154" i="5"/>
  <c r="V2154" i="5" s="1"/>
  <c r="C2155" i="5"/>
  <c r="V2155" i="5"/>
  <c r="C2156" i="5"/>
  <c r="V2156" i="5" s="1"/>
  <c r="C2157" i="5"/>
  <c r="V2157" i="5"/>
  <c r="C2158" i="5"/>
  <c r="V2158" i="5" s="1"/>
  <c r="C2159" i="5"/>
  <c r="V2159" i="5"/>
  <c r="C2160" i="5"/>
  <c r="V2160" i="5"/>
  <c r="C2161" i="5"/>
  <c r="V2161" i="5"/>
  <c r="C2162" i="5"/>
  <c r="V2162" i="5" s="1"/>
  <c r="C2163" i="5"/>
  <c r="V2163" i="5"/>
  <c r="C2164" i="5"/>
  <c r="V2164" i="5" s="1"/>
  <c r="C2165" i="5"/>
  <c r="V2165" i="5"/>
  <c r="C2166" i="5"/>
  <c r="V2166" i="5" s="1"/>
  <c r="C2167" i="5"/>
  <c r="V2167" i="5"/>
  <c r="V2168" i="5"/>
  <c r="C2169" i="5"/>
  <c r="V2169" i="5" s="1"/>
  <c r="C2170" i="5"/>
  <c r="V2170" i="5" s="1"/>
  <c r="C2171" i="5"/>
  <c r="V2171" i="5"/>
  <c r="V2172" i="5"/>
  <c r="C2173" i="5"/>
  <c r="V2173" i="5"/>
  <c r="C2174" i="5"/>
  <c r="V2174" i="5"/>
  <c r="C2175" i="5"/>
  <c r="V2175" i="5" s="1"/>
  <c r="V2176" i="5"/>
  <c r="C2177" i="5"/>
  <c r="V2177" i="5"/>
  <c r="C2178" i="5"/>
  <c r="V2178" i="5" s="1"/>
  <c r="C2179" i="5"/>
  <c r="V2179" i="5" s="1"/>
  <c r="C2180" i="5"/>
  <c r="V2180" i="5"/>
  <c r="C2181" i="5"/>
  <c r="V2181" i="5"/>
  <c r="C2182" i="5"/>
  <c r="V2182" i="5" s="1"/>
  <c r="C2183" i="5"/>
  <c r="V2183" i="5" s="1"/>
  <c r="C2184" i="5"/>
  <c r="V2184" i="5"/>
  <c r="C2185" i="5"/>
  <c r="V2185" i="5"/>
  <c r="C2186" i="5"/>
  <c r="V2186" i="5" s="1"/>
  <c r="C2187" i="5"/>
  <c r="V2187" i="5" s="1"/>
  <c r="C2188" i="5"/>
  <c r="V2188" i="5"/>
  <c r="C2189" i="5"/>
  <c r="V2189" i="5"/>
  <c r="C2190" i="5"/>
  <c r="V2190" i="5" s="1"/>
  <c r="C2191" i="5"/>
  <c r="V2191" i="5" s="1"/>
  <c r="C2192" i="5"/>
  <c r="V2192" i="5"/>
  <c r="C2193" i="5"/>
  <c r="V2193" i="5"/>
  <c r="C2194" i="5"/>
  <c r="V2194" i="5" s="1"/>
  <c r="C2195" i="5"/>
  <c r="V2195" i="5" s="1"/>
  <c r="C2196" i="5"/>
  <c r="V2196" i="5"/>
  <c r="C2197" i="5"/>
  <c r="V2197" i="5"/>
  <c r="C2198" i="5"/>
  <c r="V2198" i="5" s="1"/>
  <c r="C2199" i="5"/>
  <c r="V2199" i="5" s="1"/>
  <c r="C2200" i="5"/>
  <c r="V2200" i="5"/>
  <c r="C2201" i="5"/>
  <c r="V2201" i="5"/>
  <c r="C2202" i="5"/>
  <c r="V2202" i="5" s="1"/>
  <c r="C2203" i="5"/>
  <c r="V2203" i="5" s="1"/>
  <c r="C2204" i="5"/>
  <c r="V2204" i="5"/>
  <c r="C2205" i="5"/>
  <c r="V2205" i="5"/>
  <c r="C2206" i="5"/>
  <c r="V2206" i="5" s="1"/>
  <c r="C2207" i="5"/>
  <c r="V2207" i="5" s="1"/>
  <c r="C2208" i="5"/>
  <c r="V2208" i="5"/>
  <c r="C2209" i="5"/>
  <c r="V2209" i="5"/>
  <c r="C2210" i="5"/>
  <c r="V2210" i="5" s="1"/>
  <c r="C2211" i="5"/>
  <c r="V2211" i="5" s="1"/>
  <c r="V2212" i="5"/>
  <c r="C2213" i="5"/>
  <c r="V2213" i="5"/>
  <c r="C2214" i="5"/>
  <c r="V2214" i="5" s="1"/>
  <c r="C2215" i="5"/>
  <c r="V2215" i="5"/>
  <c r="C2216" i="5"/>
  <c r="V2216" i="5" s="1"/>
  <c r="C2217" i="5"/>
  <c r="V2217" i="5"/>
  <c r="V2218" i="5"/>
  <c r="C2219" i="5"/>
  <c r="V2219" i="5" s="1"/>
  <c r="V2220" i="5"/>
  <c r="C2221" i="5"/>
  <c r="V2221" i="5" s="1"/>
  <c r="C2222" i="5"/>
  <c r="V2222" i="5"/>
  <c r="C2223" i="5"/>
  <c r="V2223" i="5"/>
  <c r="C2224" i="5"/>
  <c r="V2224" i="5"/>
  <c r="C2225" i="5"/>
  <c r="V2225" i="5" s="1"/>
  <c r="C2226" i="5"/>
  <c r="V2226" i="5"/>
  <c r="C2227" i="5"/>
  <c r="V2227" i="5"/>
  <c r="C2228" i="5"/>
  <c r="V2228" i="5"/>
  <c r="C2229" i="5"/>
  <c r="V2229" i="5" s="1"/>
  <c r="V2230" i="5"/>
  <c r="C2231" i="5"/>
  <c r="V2231" i="5"/>
  <c r="C2232" i="5"/>
  <c r="V2232" i="5" s="1"/>
  <c r="C2233" i="5"/>
  <c r="V2233" i="5" s="1"/>
  <c r="C2234" i="5"/>
  <c r="V2234" i="5"/>
  <c r="C2235" i="5"/>
  <c r="V2235" i="5"/>
  <c r="C2236" i="5"/>
  <c r="V2236" i="5" s="1"/>
  <c r="C2237" i="5"/>
  <c r="V2237" i="5" s="1"/>
  <c r="C2238" i="5"/>
  <c r="V2238" i="5"/>
  <c r="C2239" i="5"/>
  <c r="V2239" i="5"/>
  <c r="C2240" i="5"/>
  <c r="V2240" i="5" s="1"/>
  <c r="C2241" i="5"/>
  <c r="V2241" i="5" s="1"/>
  <c r="C2242" i="5"/>
  <c r="V2242" i="5"/>
  <c r="C2243" i="5"/>
  <c r="V2243" i="5"/>
  <c r="C2244" i="5"/>
  <c r="V2244" i="5" s="1"/>
  <c r="C2245" i="5"/>
  <c r="V2245" i="5" s="1"/>
  <c r="C2246" i="5"/>
  <c r="V2246" i="5"/>
  <c r="C2247" i="5"/>
  <c r="V2247" i="5"/>
  <c r="C2248" i="5"/>
  <c r="V2248" i="5" s="1"/>
  <c r="C2249" i="5"/>
  <c r="V2249" i="5" s="1"/>
  <c r="V2250" i="5"/>
  <c r="C2251" i="5"/>
  <c r="V2251" i="5"/>
  <c r="C2252" i="5"/>
  <c r="C2253" i="5"/>
  <c r="V2253" i="5" s="1"/>
  <c r="C2254" i="5"/>
  <c r="V2254" i="5" s="1"/>
  <c r="C2255" i="5"/>
  <c r="V2255" i="5"/>
  <c r="C2256" i="5"/>
  <c r="C2257" i="5"/>
  <c r="V2257" i="5"/>
  <c r="C2258" i="5"/>
  <c r="V2258" i="5"/>
  <c r="C2259" i="5"/>
  <c r="V2259" i="5" s="1"/>
  <c r="C2260" i="5"/>
  <c r="V2260" i="5"/>
  <c r="C2261" i="5"/>
  <c r="V2261" i="5" s="1"/>
  <c r="C2262" i="5"/>
  <c r="V2262" i="5"/>
  <c r="C2263" i="5"/>
  <c r="V2263" i="5" s="1"/>
  <c r="C2264" i="5"/>
  <c r="V2264" i="5"/>
  <c r="C2265" i="5"/>
  <c r="V2265" i="5" s="1"/>
  <c r="C2266" i="5"/>
  <c r="V2266" i="5"/>
  <c r="C2267" i="5"/>
  <c r="V2267" i="5" s="1"/>
  <c r="C2268" i="5"/>
  <c r="V2268" i="5"/>
  <c r="C2269" i="5"/>
  <c r="V2269" i="5"/>
  <c r="C2270" i="5"/>
  <c r="V2270" i="5"/>
  <c r="C2271" i="5"/>
  <c r="V2271" i="5" s="1"/>
  <c r="C2272" i="5"/>
  <c r="V2272" i="5"/>
  <c r="C2273" i="5"/>
  <c r="C2274" i="5"/>
  <c r="V2274" i="5" s="1"/>
  <c r="C2275" i="5"/>
  <c r="V2275" i="5" s="1"/>
  <c r="C2276" i="5"/>
  <c r="V2276" i="5"/>
  <c r="C2277" i="5"/>
  <c r="V2277" i="5"/>
  <c r="C2278" i="5"/>
  <c r="V2278" i="5" s="1"/>
  <c r="C2279" i="5"/>
  <c r="V2279" i="5" s="1"/>
  <c r="C2280" i="5"/>
  <c r="C2281" i="5"/>
  <c r="V2281" i="5"/>
  <c r="C2282" i="5"/>
  <c r="C2283" i="5"/>
  <c r="C2284" i="5"/>
  <c r="V2284" i="5"/>
  <c r="C2285" i="5"/>
  <c r="V2285" i="5" s="1"/>
  <c r="C2286" i="5"/>
  <c r="V2286" i="5"/>
  <c r="C2287" i="5"/>
  <c r="V2287" i="5" s="1"/>
  <c r="C2288" i="5"/>
  <c r="V2288" i="5"/>
  <c r="C2289" i="5"/>
  <c r="C2290" i="5"/>
  <c r="C2291" i="5"/>
  <c r="V2291" i="5"/>
  <c r="C2292" i="5"/>
  <c r="C2293" i="5"/>
  <c r="V2293" i="5" s="1"/>
  <c r="C2294" i="5"/>
  <c r="V2294" i="5" s="1"/>
  <c r="C2295" i="5"/>
  <c r="V2295" i="5"/>
  <c r="C2296" i="5"/>
  <c r="V2296" i="5"/>
  <c r="C2297" i="5"/>
  <c r="C2298" i="5"/>
  <c r="C2299" i="5"/>
  <c r="V2299" i="5" s="1"/>
  <c r="C2300" i="5"/>
  <c r="V2300" i="5"/>
  <c r="C2301" i="5"/>
  <c r="V2301" i="5"/>
  <c r="C2302" i="5"/>
  <c r="V2302" i="5" s="1"/>
  <c r="C2303" i="5"/>
  <c r="V2303" i="5" s="1"/>
  <c r="C2304" i="5"/>
  <c r="V2304" i="5"/>
  <c r="C2305" i="5"/>
  <c r="V2305" i="5"/>
  <c r="C2306" i="5"/>
  <c r="V2306" i="5" s="1"/>
  <c r="C2307" i="5"/>
  <c r="V2307" i="5" s="1"/>
  <c r="C2308" i="5"/>
  <c r="V2308" i="5"/>
  <c r="C2309" i="5"/>
  <c r="V2309" i="5"/>
  <c r="C2310" i="5"/>
  <c r="C2311" i="5"/>
  <c r="V2311" i="5"/>
  <c r="C2312" i="5"/>
  <c r="V2312" i="5" s="1"/>
  <c r="C2313" i="5"/>
  <c r="V2313" i="5"/>
  <c r="C2314" i="5"/>
  <c r="V2314" i="5" s="1"/>
  <c r="C2315" i="5"/>
  <c r="V2315" i="5"/>
  <c r="C2316" i="5"/>
  <c r="V2316" i="5" s="1"/>
  <c r="C2317" i="5"/>
  <c r="C2318" i="5"/>
  <c r="V2318" i="5"/>
  <c r="C2319" i="5"/>
  <c r="C2320" i="5"/>
  <c r="V2320" i="5"/>
  <c r="C2321" i="5"/>
  <c r="C2322" i="5"/>
  <c r="V2322" i="5"/>
  <c r="C2323" i="5"/>
  <c r="V2323" i="5"/>
  <c r="C2324" i="5"/>
  <c r="V2324" i="5" s="1"/>
  <c r="C2325" i="5"/>
  <c r="C2326" i="5"/>
  <c r="V2326" i="5" s="1"/>
  <c r="C2327" i="5"/>
  <c r="V2327" i="5"/>
  <c r="C2328" i="5"/>
  <c r="V2328" i="5"/>
  <c r="C2329" i="5"/>
  <c r="C2330" i="5"/>
  <c r="V2330" i="5" s="1"/>
  <c r="C2331" i="5"/>
  <c r="V2331" i="5"/>
  <c r="C2332" i="5"/>
  <c r="V2332" i="5"/>
  <c r="C2333" i="5"/>
  <c r="C2334" i="5"/>
  <c r="V2334" i="5"/>
  <c r="C2335" i="5"/>
  <c r="V2335" i="5" s="1"/>
  <c r="C2336" i="5"/>
  <c r="V2336" i="5"/>
  <c r="C2337" i="5"/>
  <c r="C2338" i="5"/>
  <c r="V2338" i="5" s="1"/>
  <c r="C2339" i="5"/>
  <c r="V2339" i="5" s="1"/>
  <c r="C2340" i="5"/>
  <c r="V2340" i="5"/>
  <c r="C2341" i="5"/>
  <c r="C2342" i="5"/>
  <c r="V2342" i="5"/>
  <c r="C2343" i="5"/>
  <c r="V2343" i="5"/>
  <c r="C2344" i="5"/>
  <c r="V2344" i="5" s="1"/>
  <c r="C2345" i="5"/>
  <c r="V2345" i="5"/>
  <c r="C2346" i="5"/>
  <c r="V2346" i="5" s="1"/>
  <c r="C2347" i="5"/>
  <c r="V2347" i="5"/>
  <c r="C2348" i="5"/>
  <c r="V2348" i="5" s="1"/>
  <c r="C2349" i="5"/>
  <c r="C2350" i="5"/>
  <c r="V2350" i="5"/>
  <c r="C2351" i="5"/>
  <c r="V2351" i="5" s="1"/>
  <c r="C2352" i="5"/>
  <c r="V2352" i="5" s="1"/>
  <c r="C2353" i="5"/>
  <c r="V2353" i="5"/>
  <c r="C2354" i="5"/>
  <c r="V2354" i="5"/>
  <c r="C2355" i="5"/>
  <c r="C2356" i="5"/>
  <c r="V2356" i="5"/>
  <c r="C2357" i="5"/>
  <c r="V2357" i="5" s="1"/>
  <c r="C2358" i="5"/>
  <c r="V2358" i="5"/>
  <c r="C2359" i="5"/>
  <c r="V2359" i="5" s="1"/>
  <c r="C2360" i="5"/>
  <c r="V2360" i="5"/>
  <c r="C2361" i="5"/>
  <c r="V2361" i="5" s="1"/>
  <c r="C2362" i="5"/>
  <c r="V2362" i="5"/>
  <c r="C2363" i="5"/>
  <c r="C2364" i="5"/>
  <c r="V2364" i="5" s="1"/>
  <c r="C2365" i="5"/>
  <c r="V2365" i="5" s="1"/>
  <c r="C2366" i="5"/>
  <c r="V2366" i="5"/>
  <c r="C2367" i="5"/>
  <c r="V2367" i="5"/>
  <c r="C2368" i="5"/>
  <c r="V2368" i="5" s="1"/>
  <c r="C2369" i="5"/>
  <c r="V2369" i="5" s="1"/>
  <c r="C2370" i="5"/>
  <c r="V2370" i="5"/>
  <c r="C2371" i="5"/>
  <c r="C2372" i="5"/>
  <c r="V2372" i="5"/>
  <c r="C2373" i="5"/>
  <c r="V2373" i="5"/>
  <c r="C2374" i="5"/>
  <c r="V2374" i="5" s="1"/>
  <c r="C2375" i="5"/>
  <c r="V2375" i="5"/>
  <c r="C2376" i="5"/>
  <c r="V2376" i="5"/>
  <c r="C2377" i="5"/>
  <c r="V2377" i="5"/>
  <c r="C2378" i="5"/>
  <c r="V2378" i="5" s="1"/>
  <c r="C2379" i="5"/>
  <c r="C2380" i="5"/>
  <c r="V2380" i="5"/>
  <c r="C2381" i="5"/>
  <c r="C2382" i="5"/>
  <c r="V2382" i="5"/>
  <c r="C2383" i="5"/>
  <c r="V2383" i="5" s="1"/>
  <c r="C2384" i="5"/>
  <c r="V2384" i="5"/>
  <c r="C2385" i="5"/>
  <c r="V2385" i="5"/>
  <c r="C2386" i="5"/>
  <c r="V2386" i="5"/>
  <c r="C2387" i="5"/>
  <c r="V2387" i="5" s="1"/>
  <c r="C2388" i="5"/>
  <c r="C2389" i="5"/>
  <c r="C2390" i="5"/>
  <c r="V2390" i="5"/>
  <c r="C2391" i="5"/>
  <c r="V2391" i="5"/>
  <c r="C2392" i="5"/>
  <c r="V2392" i="5" s="1"/>
  <c r="C2393" i="5"/>
  <c r="C2394" i="5"/>
  <c r="V2394" i="5"/>
  <c r="C2395" i="5"/>
  <c r="C2396" i="5"/>
  <c r="V2396" i="5"/>
  <c r="C2397" i="5"/>
  <c r="V2397" i="5" s="1"/>
  <c r="C2398" i="5"/>
  <c r="V2398" i="5"/>
  <c r="C2399" i="5"/>
  <c r="V2399" i="5"/>
  <c r="C2400" i="5"/>
  <c r="V2400" i="5"/>
  <c r="C2401" i="5"/>
  <c r="C2402" i="5"/>
  <c r="C2403" i="5"/>
  <c r="V2403" i="5"/>
  <c r="C2404" i="5"/>
  <c r="V2404" i="5"/>
  <c r="C2405" i="5"/>
  <c r="C2406" i="5"/>
  <c r="C2407" i="5"/>
  <c r="V2407" i="5" s="1"/>
  <c r="C2408" i="5"/>
  <c r="V2408" i="5"/>
  <c r="C2409" i="5"/>
  <c r="C2410" i="5"/>
  <c r="V2410" i="5" s="1"/>
  <c r="C2411" i="5"/>
  <c r="V2411" i="5" s="1"/>
  <c r="C2412" i="5"/>
  <c r="V2412" i="5"/>
  <c r="C2413" i="5"/>
  <c r="C2414" i="5"/>
  <c r="V2414" i="5"/>
  <c r="C2415" i="5"/>
  <c r="V2415" i="5"/>
  <c r="C2416" i="5"/>
  <c r="V2416" i="5" s="1"/>
  <c r="C2417" i="5"/>
  <c r="C2418" i="5"/>
  <c r="C2419" i="5"/>
  <c r="V2419" i="5"/>
  <c r="C2420" i="5"/>
  <c r="V2420" i="5"/>
  <c r="C2421" i="5"/>
  <c r="C2422" i="5"/>
  <c r="C2423" i="5"/>
  <c r="V2423" i="5"/>
  <c r="C2424" i="5"/>
  <c r="V2424" i="5"/>
  <c r="C2425" i="5"/>
  <c r="V2425" i="5"/>
  <c r="C2426" i="5"/>
  <c r="V2426" i="5" s="1"/>
  <c r="C2427" i="5"/>
  <c r="V2427" i="5"/>
  <c r="C2428" i="5"/>
  <c r="V2428" i="5"/>
  <c r="C2429" i="5"/>
  <c r="C2430" i="5"/>
  <c r="V2430" i="5" s="1"/>
  <c r="C2431" i="5"/>
  <c r="V2431" i="5"/>
  <c r="C2432" i="5"/>
  <c r="V2432" i="5"/>
  <c r="C2433" i="5"/>
  <c r="V2433" i="5" s="1"/>
  <c r="C2434" i="5"/>
  <c r="C2435" i="5"/>
  <c r="C2436" i="5"/>
  <c r="V2436" i="5"/>
  <c r="C2437" i="5"/>
  <c r="V2437" i="5"/>
  <c r="C2438" i="5"/>
  <c r="V2438" i="5" s="1"/>
  <c r="C2439" i="5"/>
  <c r="C2440" i="5"/>
  <c r="C2441" i="5"/>
  <c r="V2441" i="5"/>
  <c r="C2442" i="5"/>
  <c r="V2442" i="5"/>
  <c r="C2443" i="5"/>
  <c r="V2443" i="5" s="1"/>
  <c r="C2444" i="5"/>
  <c r="V2444" i="5" s="1"/>
  <c r="C2445" i="5"/>
  <c r="V2445" i="5"/>
  <c r="C2446" i="5"/>
  <c r="V2446" i="5"/>
  <c r="C2447" i="5"/>
  <c r="V2447" i="5" s="1"/>
  <c r="C2448" i="5"/>
  <c r="V2448" i="5" s="1"/>
  <c r="C2449" i="5"/>
  <c r="V2449" i="5"/>
  <c r="C2450" i="5"/>
  <c r="C2451" i="5"/>
  <c r="V2451" i="5"/>
  <c r="C2452" i="5"/>
  <c r="V2452" i="5"/>
  <c r="C2453" i="5"/>
  <c r="V2453" i="5" s="1"/>
  <c r="C2454" i="5"/>
  <c r="V2454" i="5"/>
  <c r="C2455" i="5"/>
  <c r="V2455" i="5"/>
  <c r="C2456" i="5"/>
  <c r="C2457" i="5"/>
  <c r="V2457" i="5" s="1"/>
  <c r="C2458" i="5"/>
  <c r="V2458" i="5"/>
  <c r="C2459" i="5"/>
  <c r="V2459" i="5"/>
  <c r="C2460" i="5"/>
  <c r="V2460" i="5" s="1"/>
  <c r="C2461" i="5"/>
  <c r="V2461" i="5" s="1"/>
  <c r="C2462" i="5"/>
  <c r="V2462" i="5"/>
  <c r="C2463" i="5"/>
  <c r="C2464" i="5"/>
  <c r="V2464" i="5"/>
  <c r="C2465" i="5"/>
  <c r="C2466" i="5"/>
  <c r="V2466" i="5" s="1"/>
  <c r="C2467" i="5"/>
  <c r="V2467" i="5"/>
  <c r="C2468" i="5"/>
  <c r="V2468" i="5"/>
  <c r="C2469" i="5"/>
  <c r="V2469" i="5" s="1"/>
  <c r="C2470" i="5"/>
  <c r="C2471" i="5"/>
  <c r="V2471" i="5" s="1"/>
  <c r="C2472" i="5"/>
  <c r="V2472" i="5"/>
  <c r="C2473" i="5"/>
  <c r="V2473" i="5"/>
  <c r="C2474" i="5"/>
  <c r="V2474" i="5"/>
  <c r="C2475" i="5"/>
  <c r="V2475" i="5" s="1"/>
  <c r="C2476" i="5"/>
  <c r="C2477" i="5"/>
  <c r="V2477" i="5"/>
  <c r="C2478" i="5"/>
  <c r="V2478" i="5" s="1"/>
  <c r="C2479" i="5"/>
  <c r="V2479" i="5" s="1"/>
  <c r="C2480" i="5"/>
  <c r="C2481" i="5"/>
  <c r="V2481" i="5"/>
  <c r="C2482" i="5"/>
  <c r="V2482" i="5"/>
  <c r="C2483" i="5"/>
  <c r="V2483" i="5"/>
  <c r="C2484" i="5"/>
  <c r="V2484" i="5" s="1"/>
  <c r="C2485" i="5"/>
  <c r="V2485" i="5"/>
  <c r="C2486" i="5"/>
  <c r="V2486" i="5" s="1"/>
  <c r="C2487" i="5"/>
  <c r="V2487" i="5"/>
  <c r="C2488" i="5"/>
  <c r="V2488" i="5" s="1"/>
  <c r="C2489" i="5"/>
  <c r="V2489" i="5"/>
  <c r="C2490" i="5"/>
  <c r="V2490" i="5"/>
  <c r="C2491" i="5"/>
  <c r="V2491" i="5"/>
  <c r="C2492" i="5"/>
  <c r="V2492" i="5" s="1"/>
  <c r="C2493" i="5"/>
  <c r="V2493" i="5"/>
  <c r="C2494" i="5"/>
  <c r="V2494" i="5" s="1"/>
  <c r="C2495" i="5"/>
  <c r="V2495" i="5"/>
  <c r="C2496" i="5"/>
  <c r="V2496" i="5" s="1"/>
  <c r="C2497" i="5"/>
  <c r="V2497" i="5"/>
  <c r="C2498" i="5"/>
  <c r="V2498" i="5" s="1"/>
  <c r="C2499" i="5"/>
  <c r="V2499" i="5"/>
  <c r="C2500" i="5"/>
  <c r="V2500" i="5" s="1"/>
  <c r="C2501" i="5"/>
  <c r="V2501" i="5"/>
  <c r="C2502" i="5"/>
  <c r="V2502" i="5"/>
  <c r="C2503" i="5"/>
  <c r="V2503" i="5"/>
  <c r="C2504" i="5"/>
  <c r="V2504" i="5" s="1"/>
  <c r="V9" i="5"/>
  <c r="G9" i="5" s="1"/>
  <c r="E9" i="5"/>
  <c r="X9" i="5" s="1"/>
  <c r="V10" i="5"/>
  <c r="E10" i="5" s="1"/>
  <c r="X10" i="5" s="1"/>
  <c r="V11" i="5"/>
  <c r="E11" i="5"/>
  <c r="X11" i="5" s="1"/>
  <c r="V12" i="5"/>
  <c r="E12" i="5"/>
  <c r="X12" i="5" s="1"/>
  <c r="V13" i="5"/>
  <c r="E13" i="5" s="1"/>
  <c r="X13" i="5" s="1"/>
  <c r="V14" i="5"/>
  <c r="V15" i="5"/>
  <c r="E15" i="5"/>
  <c r="X15" i="5" s="1"/>
  <c r="V16" i="5"/>
  <c r="E16" i="5"/>
  <c r="X16" i="5" s="1"/>
  <c r="V17" i="5"/>
  <c r="V18" i="5"/>
  <c r="E18" i="5" s="1"/>
  <c r="X18" i="5" s="1"/>
  <c r="V19" i="5"/>
  <c r="V20" i="5"/>
  <c r="E20" i="5"/>
  <c r="X20" i="5" s="1"/>
  <c r="V21" i="5"/>
  <c r="E21" i="5"/>
  <c r="X21" i="5" s="1"/>
  <c r="V22" i="5"/>
  <c r="E22" i="5"/>
  <c r="X22" i="5" s="1"/>
  <c r="V23" i="5"/>
  <c r="E23" i="5" s="1"/>
  <c r="X23" i="5" s="1"/>
  <c r="V24" i="5"/>
  <c r="E24" i="5"/>
  <c r="X24" i="5" s="1"/>
  <c r="V25" i="5"/>
  <c r="G25" i="5" s="1"/>
  <c r="E25" i="5"/>
  <c r="X25" i="5" s="1"/>
  <c r="V26" i="5"/>
  <c r="E26" i="5"/>
  <c r="X26" i="5" s="1"/>
  <c r="V27" i="5"/>
  <c r="V28" i="5"/>
  <c r="E28" i="5"/>
  <c r="X28" i="5" s="1"/>
  <c r="V29" i="5"/>
  <c r="E29" i="5"/>
  <c r="X29" i="5" s="1"/>
  <c r="V30" i="5"/>
  <c r="V31" i="5"/>
  <c r="E31" i="5" s="1"/>
  <c r="X31" i="5" s="1"/>
  <c r="V32" i="5"/>
  <c r="E32" i="5"/>
  <c r="X32" i="5" s="1"/>
  <c r="V33" i="5"/>
  <c r="E33" i="5"/>
  <c r="X33" i="5" s="1"/>
  <c r="V34" i="5"/>
  <c r="E34" i="5" s="1"/>
  <c r="X34" i="5" s="1"/>
  <c r="V35" i="5"/>
  <c r="E35" i="5" s="1"/>
  <c r="X35" i="5" s="1"/>
  <c r="V36" i="5"/>
  <c r="E36" i="5"/>
  <c r="X36" i="5" s="1"/>
  <c r="V37" i="5"/>
  <c r="E37" i="5"/>
  <c r="X37" i="5" s="1"/>
  <c r="V38" i="5"/>
  <c r="V39" i="5"/>
  <c r="E39" i="5" s="1"/>
  <c r="X39" i="5" s="1"/>
  <c r="V40" i="5"/>
  <c r="E40" i="5"/>
  <c r="X40" i="5" s="1"/>
  <c r="V41" i="5"/>
  <c r="E41" i="5"/>
  <c r="X41" i="5" s="1"/>
  <c r="V42" i="5"/>
  <c r="V43" i="5"/>
  <c r="G43" i="5" s="1"/>
  <c r="V45" i="5"/>
  <c r="E45" i="5"/>
  <c r="X45" i="5" s="1"/>
  <c r="V46" i="5"/>
  <c r="G46" i="5" s="1"/>
  <c r="E46" i="5"/>
  <c r="X46" i="5" s="1"/>
  <c r="V47" i="5"/>
  <c r="E47" i="5"/>
  <c r="X47" i="5" s="1"/>
  <c r="V48" i="5"/>
  <c r="E48" i="5" s="1"/>
  <c r="X48" i="5" s="1"/>
  <c r="V49" i="5"/>
  <c r="V50" i="5"/>
  <c r="E50" i="5"/>
  <c r="X50" i="5" s="1"/>
  <c r="V51" i="5"/>
  <c r="E51" i="5" s="1"/>
  <c r="X51" i="5" s="1"/>
  <c r="V52" i="5"/>
  <c r="E52" i="5" s="1"/>
  <c r="X52" i="5" s="1"/>
  <c r="V53" i="5"/>
  <c r="E53" i="5"/>
  <c r="X53" i="5" s="1"/>
  <c r="V54" i="5"/>
  <c r="E54" i="5"/>
  <c r="X54" i="5" s="1"/>
  <c r="V55" i="5"/>
  <c r="E55" i="5" s="1"/>
  <c r="X55" i="5" s="1"/>
  <c r="V56" i="5"/>
  <c r="V57" i="5"/>
  <c r="E57" i="5"/>
  <c r="X57" i="5" s="1"/>
  <c r="V58" i="5"/>
  <c r="E58" i="5"/>
  <c r="X58" i="5" s="1"/>
  <c r="V59" i="5"/>
  <c r="V60" i="5"/>
  <c r="V61" i="5"/>
  <c r="V62" i="5"/>
  <c r="V63" i="5"/>
  <c r="E63" i="5"/>
  <c r="X63" i="5" s="1"/>
  <c r="V64" i="5"/>
  <c r="V65" i="5"/>
  <c r="V66" i="5"/>
  <c r="E66" i="5"/>
  <c r="X66" i="5" s="1"/>
  <c r="V67" i="5"/>
  <c r="E67" i="5"/>
  <c r="X67" i="5" s="1"/>
  <c r="V69" i="5"/>
  <c r="E69" i="5" s="1"/>
  <c r="X69" i="5" s="1"/>
  <c r="V70" i="5"/>
  <c r="E70" i="5"/>
  <c r="X70" i="5" s="1"/>
  <c r="V71" i="5"/>
  <c r="H71" i="5"/>
  <c r="E71" i="5"/>
  <c r="X71" i="5" s="1"/>
  <c r="V72" i="5"/>
  <c r="E72" i="5"/>
  <c r="X72" i="5" s="1"/>
  <c r="V73" i="5"/>
  <c r="E73" i="5" s="1"/>
  <c r="X73" i="5" s="1"/>
  <c r="V74" i="5"/>
  <c r="E74" i="5"/>
  <c r="X74" i="5" s="1"/>
  <c r="V75" i="5"/>
  <c r="E75" i="5"/>
  <c r="X75" i="5" s="1"/>
  <c r="V76" i="5"/>
  <c r="E76" i="5"/>
  <c r="X76" i="5" s="1"/>
  <c r="V77" i="5"/>
  <c r="E77" i="5" s="1"/>
  <c r="X77" i="5" s="1"/>
  <c r="V78" i="5"/>
  <c r="V79" i="5"/>
  <c r="E79" i="5"/>
  <c r="X79" i="5" s="1"/>
  <c r="V80" i="5"/>
  <c r="V81" i="5"/>
  <c r="V82" i="5"/>
  <c r="E82" i="5"/>
  <c r="X82" i="5" s="1"/>
  <c r="V83" i="5"/>
  <c r="E83" i="5"/>
  <c r="X83" i="5" s="1"/>
  <c r="V84" i="5"/>
  <c r="E84" i="5" s="1"/>
  <c r="X84" i="5" s="1"/>
  <c r="V85" i="5"/>
  <c r="E85" i="5" s="1"/>
  <c r="X85" i="5" s="1"/>
  <c r="V86" i="5"/>
  <c r="E86" i="5"/>
  <c r="X86" i="5" s="1"/>
  <c r="V87" i="5"/>
  <c r="V88" i="5"/>
  <c r="G88" i="5" s="1"/>
  <c r="V89" i="5"/>
  <c r="E89" i="5"/>
  <c r="X89" i="5" s="1"/>
  <c r="V90" i="5"/>
  <c r="E90" i="5" s="1"/>
  <c r="X90" i="5" s="1"/>
  <c r="V91" i="5"/>
  <c r="E91" i="5"/>
  <c r="X91" i="5" s="1"/>
  <c r="V92" i="5"/>
  <c r="V93" i="5"/>
  <c r="V94" i="5"/>
  <c r="E94" i="5"/>
  <c r="X94" i="5" s="1"/>
  <c r="V95" i="5"/>
  <c r="E95" i="5" s="1"/>
  <c r="X95" i="5" s="1"/>
  <c r="V96" i="5"/>
  <c r="E96" i="5"/>
  <c r="X96" i="5" s="1"/>
  <c r="V97" i="5"/>
  <c r="V98" i="5"/>
  <c r="E98" i="5"/>
  <c r="X98" i="5" s="1"/>
  <c r="V99" i="5"/>
  <c r="E99" i="5" s="1"/>
  <c r="X99" i="5" s="1"/>
  <c r="V100" i="5"/>
  <c r="E100" i="5"/>
  <c r="X100" i="5" s="1"/>
  <c r="V101" i="5"/>
  <c r="G101" i="5" s="1"/>
  <c r="E101" i="5"/>
  <c r="X101" i="5" s="1"/>
  <c r="V102" i="5"/>
  <c r="E102" i="5"/>
  <c r="X102" i="5" s="1"/>
  <c r="V103" i="5"/>
  <c r="V104" i="5"/>
  <c r="E104" i="5"/>
  <c r="X104" i="5" s="1"/>
  <c r="V105" i="5"/>
  <c r="E105" i="5"/>
  <c r="X105" i="5" s="1"/>
  <c r="V106" i="5"/>
  <c r="V107" i="5"/>
  <c r="E107" i="5" s="1"/>
  <c r="X107" i="5" s="1"/>
  <c r="V108" i="5"/>
  <c r="V109" i="5"/>
  <c r="E109" i="5"/>
  <c r="X109" i="5" s="1"/>
  <c r="V110" i="5"/>
  <c r="G110" i="5" s="1"/>
  <c r="E110" i="5"/>
  <c r="X110" i="5" s="1"/>
  <c r="V111" i="5"/>
  <c r="E111" i="5"/>
  <c r="X111" i="5" s="1"/>
  <c r="V112" i="5"/>
  <c r="E112" i="5" s="1"/>
  <c r="X112" i="5" s="1"/>
  <c r="V113" i="5"/>
  <c r="E113" i="5"/>
  <c r="X113" i="5" s="1"/>
  <c r="V114" i="5"/>
  <c r="E114" i="5" s="1"/>
  <c r="X114" i="5" s="1"/>
  <c r="V115" i="5"/>
  <c r="V116" i="5"/>
  <c r="V117" i="5"/>
  <c r="V118" i="5"/>
  <c r="V119" i="5"/>
  <c r="E119" i="5"/>
  <c r="X119" i="5" s="1"/>
  <c r="V120" i="5"/>
  <c r="V121" i="5"/>
  <c r="G121" i="5" s="1"/>
  <c r="V122" i="5"/>
  <c r="V123" i="5"/>
  <c r="E123" i="5"/>
  <c r="X123" i="5" s="1"/>
  <c r="V124" i="5"/>
  <c r="E124" i="5"/>
  <c r="X124" i="5" s="1"/>
  <c r="V125" i="5"/>
  <c r="E125" i="5" s="1"/>
  <c r="X125" i="5" s="1"/>
  <c r="V126" i="5"/>
  <c r="V127" i="5"/>
  <c r="E127" i="5"/>
  <c r="X127" i="5" s="1"/>
  <c r="V128" i="5"/>
  <c r="E128" i="5"/>
  <c r="X128" i="5" s="1"/>
  <c r="V129" i="5"/>
  <c r="V130" i="5"/>
  <c r="E130" i="5" s="1"/>
  <c r="X130" i="5" s="1"/>
  <c r="V131" i="5"/>
  <c r="E131" i="5"/>
  <c r="X131" i="5" s="1"/>
  <c r="V132" i="5"/>
  <c r="E132" i="5"/>
  <c r="X132" i="5" s="1"/>
  <c r="V133" i="5"/>
  <c r="V134" i="5"/>
  <c r="E134" i="5"/>
  <c r="X134" i="5" s="1"/>
  <c r="V135" i="5"/>
  <c r="E135" i="5" s="1"/>
  <c r="X135" i="5" s="1"/>
  <c r="V136" i="5"/>
  <c r="E136" i="5"/>
  <c r="X136" i="5" s="1"/>
  <c r="V137" i="5"/>
  <c r="G137" i="5" s="1"/>
  <c r="E137" i="5"/>
  <c r="X137" i="5" s="1"/>
  <c r="V138" i="5"/>
  <c r="E138" i="5"/>
  <c r="X138" i="5" s="1"/>
  <c r="V139" i="5"/>
  <c r="E139" i="5" s="1"/>
  <c r="X139" i="5" s="1"/>
  <c r="V140" i="5"/>
  <c r="E140" i="5"/>
  <c r="X140" i="5" s="1"/>
  <c r="V141" i="5"/>
  <c r="E141" i="5" s="1"/>
  <c r="X141" i="5" s="1"/>
  <c r="V142" i="5"/>
  <c r="E142" i="5"/>
  <c r="X142" i="5" s="1"/>
  <c r="V143" i="5"/>
  <c r="E143" i="5" s="1"/>
  <c r="X143" i="5" s="1"/>
  <c r="V144" i="5"/>
  <c r="E144" i="5"/>
  <c r="X144" i="5" s="1"/>
  <c r="V145" i="5"/>
  <c r="G145" i="5" s="1"/>
  <c r="E145" i="5"/>
  <c r="X145" i="5" s="1"/>
  <c r="V146" i="5"/>
  <c r="E146" i="5"/>
  <c r="X146" i="5" s="1"/>
  <c r="V147" i="5"/>
  <c r="E147" i="5" s="1"/>
  <c r="X147" i="5" s="1"/>
  <c r="V148" i="5"/>
  <c r="E148" i="5"/>
  <c r="X148" i="5" s="1"/>
  <c r="V149" i="5"/>
  <c r="E149" i="5" s="1"/>
  <c r="X149" i="5" s="1"/>
  <c r="V150" i="5"/>
  <c r="E150" i="5"/>
  <c r="X150" i="5" s="1"/>
  <c r="V151" i="5"/>
  <c r="E151" i="5" s="1"/>
  <c r="X151" i="5" s="1"/>
  <c r="V152" i="5"/>
  <c r="V153" i="5"/>
  <c r="V154" i="5"/>
  <c r="E154" i="5"/>
  <c r="X154" i="5" s="1"/>
  <c r="V155" i="5"/>
  <c r="E155" i="5"/>
  <c r="X155" i="5" s="1"/>
  <c r="V156" i="5"/>
  <c r="E156" i="5" s="1"/>
  <c r="X156" i="5" s="1"/>
  <c r="V157" i="5"/>
  <c r="E157" i="5"/>
  <c r="X157" i="5" s="1"/>
  <c r="V158" i="5"/>
  <c r="V159" i="5"/>
  <c r="E159" i="5"/>
  <c r="X159" i="5" s="1"/>
  <c r="V160" i="5"/>
  <c r="E160" i="5"/>
  <c r="X160" i="5" s="1"/>
  <c r="V161" i="5"/>
  <c r="V162" i="5"/>
  <c r="G162" i="5" s="1"/>
  <c r="E162" i="5"/>
  <c r="X162" i="5" s="1"/>
  <c r="V163" i="5"/>
  <c r="E163" i="5"/>
  <c r="X163" i="5" s="1"/>
  <c r="V164" i="5"/>
  <c r="E164" i="5"/>
  <c r="X164" i="5" s="1"/>
  <c r="V165" i="5"/>
  <c r="E165" i="5"/>
  <c r="X165" i="5" s="1"/>
  <c r="V166" i="5"/>
  <c r="V167" i="5"/>
  <c r="V168" i="5"/>
  <c r="E168" i="5"/>
  <c r="X168" i="5" s="1"/>
  <c r="V169" i="5"/>
  <c r="V170" i="5"/>
  <c r="V171" i="5"/>
  <c r="E171" i="5" s="1"/>
  <c r="X171" i="5" s="1"/>
  <c r="V172" i="5"/>
  <c r="E172" i="5" s="1"/>
  <c r="X172" i="5" s="1"/>
  <c r="V173" i="5"/>
  <c r="E173" i="5"/>
  <c r="X173" i="5" s="1"/>
  <c r="V174" i="5"/>
  <c r="E174" i="5"/>
  <c r="X174" i="5" s="1"/>
  <c r="V175" i="5"/>
  <c r="V176" i="5"/>
  <c r="E176" i="5"/>
  <c r="X176" i="5" s="1"/>
  <c r="V177" i="5"/>
  <c r="E177" i="5" s="1"/>
  <c r="X177" i="5" s="1"/>
  <c r="V178" i="5"/>
  <c r="E178" i="5"/>
  <c r="X178" i="5" s="1"/>
  <c r="V179" i="5"/>
  <c r="E179" i="5"/>
  <c r="X179" i="5" s="1"/>
  <c r="V180" i="5"/>
  <c r="E180" i="5"/>
  <c r="X180" i="5" s="1"/>
  <c r="V181" i="5"/>
  <c r="V182" i="5"/>
  <c r="V183" i="5"/>
  <c r="E183" i="5"/>
  <c r="X183" i="5" s="1"/>
  <c r="V184" i="5"/>
  <c r="G184" i="5" s="1"/>
  <c r="E184" i="5"/>
  <c r="X184" i="5" s="1"/>
  <c r="V185" i="5"/>
  <c r="E185" i="5"/>
  <c r="X185" i="5" s="1"/>
  <c r="V186" i="5"/>
  <c r="E186" i="5" s="1"/>
  <c r="X186" i="5" s="1"/>
  <c r="V187" i="5"/>
  <c r="E187" i="5"/>
  <c r="X187" i="5" s="1"/>
  <c r="V188" i="5"/>
  <c r="E188" i="5" s="1"/>
  <c r="X188" i="5" s="1"/>
  <c r="V189" i="5"/>
  <c r="G189" i="5" s="1"/>
  <c r="V190" i="5"/>
  <c r="V191" i="5"/>
  <c r="V192" i="5"/>
  <c r="E192" i="5"/>
  <c r="X192" i="5" s="1"/>
  <c r="V193" i="5"/>
  <c r="G193" i="5" s="1"/>
  <c r="V194" i="5"/>
  <c r="V195" i="5"/>
  <c r="V196" i="5"/>
  <c r="E196" i="5" s="1"/>
  <c r="X196" i="5" s="1"/>
  <c r="V197" i="5"/>
  <c r="V198" i="5"/>
  <c r="V199" i="5"/>
  <c r="V200" i="5"/>
  <c r="G200" i="5" s="1"/>
  <c r="E200" i="5"/>
  <c r="X200" i="5" s="1"/>
  <c r="V201" i="5"/>
  <c r="E201" i="5"/>
  <c r="X201" i="5" s="1"/>
  <c r="V202" i="5"/>
  <c r="E202" i="5"/>
  <c r="X202" i="5" s="1"/>
  <c r="V203" i="5"/>
  <c r="E203" i="5"/>
  <c r="X203" i="5" s="1"/>
  <c r="V204" i="5"/>
  <c r="E204" i="5" s="1"/>
  <c r="X204" i="5" s="1"/>
  <c r="V205" i="5"/>
  <c r="V206" i="5"/>
  <c r="E206" i="5"/>
  <c r="X206" i="5" s="1"/>
  <c r="V207" i="5"/>
  <c r="E207" i="5"/>
  <c r="X207" i="5" s="1"/>
  <c r="V208" i="5"/>
  <c r="V210" i="5"/>
  <c r="V211" i="5"/>
  <c r="E211" i="5"/>
  <c r="X211" i="5" s="1"/>
  <c r="V212" i="5"/>
  <c r="V213" i="5"/>
  <c r="V214" i="5"/>
  <c r="V215" i="5"/>
  <c r="E215" i="5"/>
  <c r="X215" i="5" s="1"/>
  <c r="V216" i="5"/>
  <c r="E216" i="5" s="1"/>
  <c r="X216" i="5" s="1"/>
  <c r="V217" i="5"/>
  <c r="E217" i="5"/>
  <c r="X217" i="5" s="1"/>
  <c r="V218" i="5"/>
  <c r="V219" i="5"/>
  <c r="E219" i="5"/>
  <c r="X219" i="5" s="1"/>
  <c r="V220" i="5"/>
  <c r="E220" i="5" s="1"/>
  <c r="X220" i="5" s="1"/>
  <c r="V221" i="5"/>
  <c r="E221" i="5"/>
  <c r="X221" i="5" s="1"/>
  <c r="V222" i="5"/>
  <c r="G222" i="5" s="1"/>
  <c r="V223" i="5"/>
  <c r="E223" i="5"/>
  <c r="X223" i="5" s="1"/>
  <c r="V224" i="5"/>
  <c r="E224" i="5" s="1"/>
  <c r="X224" i="5" s="1"/>
  <c r="V225" i="5"/>
  <c r="E225" i="5"/>
  <c r="X225" i="5" s="1"/>
  <c r="V226" i="5"/>
  <c r="V227" i="5"/>
  <c r="V228" i="5"/>
  <c r="E228" i="5"/>
  <c r="X228" i="5" s="1"/>
  <c r="V229" i="5"/>
  <c r="E229" i="5"/>
  <c r="X229" i="5" s="1"/>
  <c r="V230" i="5"/>
  <c r="E230" i="5" s="1"/>
  <c r="X230" i="5" s="1"/>
  <c r="V231" i="5"/>
  <c r="V232" i="5"/>
  <c r="E232" i="5"/>
  <c r="X232" i="5" s="1"/>
  <c r="V233" i="5"/>
  <c r="E233" i="5"/>
  <c r="X233" i="5" s="1"/>
  <c r="V234" i="5"/>
  <c r="V235" i="5"/>
  <c r="E235" i="5" s="1"/>
  <c r="X235" i="5" s="1"/>
  <c r="V236" i="5"/>
  <c r="E236" i="5"/>
  <c r="X236" i="5" s="1"/>
  <c r="V237" i="5"/>
  <c r="E237" i="5"/>
  <c r="X237" i="5" s="1"/>
  <c r="V238" i="5"/>
  <c r="E238" i="5" s="1"/>
  <c r="X238" i="5" s="1"/>
  <c r="V239" i="5"/>
  <c r="V240" i="5"/>
  <c r="E240" i="5"/>
  <c r="X240" i="5" s="1"/>
  <c r="V241" i="5"/>
  <c r="E241" i="5"/>
  <c r="X241" i="5" s="1"/>
  <c r="V242" i="5"/>
  <c r="V243" i="5"/>
  <c r="V244" i="5"/>
  <c r="E244" i="5"/>
  <c r="X244" i="5" s="1"/>
  <c r="V245" i="5"/>
  <c r="E245" i="5"/>
  <c r="X245" i="5" s="1"/>
  <c r="V246" i="5"/>
  <c r="E246" i="5" s="1"/>
  <c r="X246" i="5" s="1"/>
  <c r="V247" i="5"/>
  <c r="V248" i="5"/>
  <c r="E248" i="5"/>
  <c r="X248" i="5" s="1"/>
  <c r="V249" i="5"/>
  <c r="E249" i="5"/>
  <c r="X249" i="5" s="1"/>
  <c r="V250" i="5"/>
  <c r="V251" i="5"/>
  <c r="E251" i="5" s="1"/>
  <c r="X251" i="5" s="1"/>
  <c r="V252" i="5"/>
  <c r="E252" i="5"/>
  <c r="X252" i="5" s="1"/>
  <c r="V253" i="5"/>
  <c r="E253" i="5"/>
  <c r="X253" i="5" s="1"/>
  <c r="V254" i="5"/>
  <c r="E254" i="5" s="1"/>
  <c r="X254" i="5" s="1"/>
  <c r="V255" i="5"/>
  <c r="V256" i="5"/>
  <c r="E256" i="5"/>
  <c r="X256" i="5" s="1"/>
  <c r="V257" i="5"/>
  <c r="V258" i="5"/>
  <c r="G258" i="5" s="1"/>
  <c r="V259" i="5"/>
  <c r="V260" i="5"/>
  <c r="E260" i="5" s="1"/>
  <c r="X260" i="5" s="1"/>
  <c r="V261" i="5"/>
  <c r="V262" i="5"/>
  <c r="V263" i="5"/>
  <c r="G263" i="5" s="1"/>
  <c r="V264" i="5"/>
  <c r="E264" i="5"/>
  <c r="X264" i="5" s="1"/>
  <c r="V265" i="5"/>
  <c r="V266" i="5"/>
  <c r="E266" i="5"/>
  <c r="X266" i="5" s="1"/>
  <c r="V267" i="5"/>
  <c r="E267" i="5"/>
  <c r="X267" i="5" s="1"/>
  <c r="V268" i="5"/>
  <c r="E268" i="5" s="1"/>
  <c r="X268" i="5" s="1"/>
  <c r="V269" i="5"/>
  <c r="E269" i="5" s="1"/>
  <c r="X269" i="5" s="1"/>
  <c r="V270" i="5"/>
  <c r="E270" i="5"/>
  <c r="X270" i="5" s="1"/>
  <c r="V271" i="5"/>
  <c r="G271" i="5" s="1"/>
  <c r="E271" i="5"/>
  <c r="X271" i="5" s="1"/>
  <c r="V272" i="5"/>
  <c r="E272" i="5"/>
  <c r="X272" i="5" s="1"/>
  <c r="V273" i="5"/>
  <c r="E273" i="5" s="1"/>
  <c r="X273" i="5" s="1"/>
  <c r="V274" i="5"/>
  <c r="E274" i="5"/>
  <c r="X274" i="5" s="1"/>
  <c r="V275" i="5"/>
  <c r="V276" i="5"/>
  <c r="E276" i="5" s="1"/>
  <c r="X276" i="5" s="1"/>
  <c r="V277" i="5"/>
  <c r="E277" i="5" s="1"/>
  <c r="X277" i="5" s="1"/>
  <c r="V278" i="5"/>
  <c r="E278" i="5"/>
  <c r="X278" i="5" s="1"/>
  <c r="V279" i="5"/>
  <c r="E279" i="5"/>
  <c r="X279" i="5" s="1"/>
  <c r="V280" i="5"/>
  <c r="V281" i="5"/>
  <c r="V282" i="5"/>
  <c r="E282" i="5" s="1"/>
  <c r="X282" i="5" s="1"/>
  <c r="V283" i="5"/>
  <c r="E283" i="5"/>
  <c r="X283" i="5" s="1"/>
  <c r="V284" i="5"/>
  <c r="E284" i="5" s="1"/>
  <c r="X284" i="5" s="1"/>
  <c r="V285" i="5"/>
  <c r="E285" i="5"/>
  <c r="X285" i="5" s="1"/>
  <c r="V286" i="5"/>
  <c r="E286" i="5" s="1"/>
  <c r="X286" i="5" s="1"/>
  <c r="V287" i="5"/>
  <c r="E287" i="5"/>
  <c r="X287" i="5" s="1"/>
  <c r="V288" i="5"/>
  <c r="E288" i="5"/>
  <c r="X288" i="5" s="1"/>
  <c r="V289" i="5"/>
  <c r="V290" i="5"/>
  <c r="V291" i="5"/>
  <c r="E291" i="5"/>
  <c r="X291" i="5" s="1"/>
  <c r="V292" i="5"/>
  <c r="E292" i="5"/>
  <c r="X292" i="5" s="1"/>
  <c r="V293" i="5"/>
  <c r="E293" i="5" s="1"/>
  <c r="X293" i="5" s="1"/>
  <c r="V294" i="5"/>
  <c r="E294" i="5" s="1"/>
  <c r="X294" i="5" s="1"/>
  <c r="V295" i="5"/>
  <c r="E295" i="5"/>
  <c r="X295" i="5" s="1"/>
  <c r="V296" i="5"/>
  <c r="E296" i="5"/>
  <c r="X296" i="5" s="1"/>
  <c r="V297" i="5"/>
  <c r="V298" i="5"/>
  <c r="E298" i="5"/>
  <c r="X298" i="5" s="1"/>
  <c r="V299" i="5"/>
  <c r="E299" i="5" s="1"/>
  <c r="X299" i="5" s="1"/>
  <c r="V300" i="5"/>
  <c r="E300" i="5"/>
  <c r="X300" i="5" s="1"/>
  <c r="V301" i="5"/>
  <c r="G301" i="5" s="1"/>
  <c r="V302" i="5"/>
  <c r="G302" i="5" s="1"/>
  <c r="V303" i="5"/>
  <c r="E303" i="5"/>
  <c r="X303" i="5" s="1"/>
  <c r="V304" i="5"/>
  <c r="E304" i="5" s="1"/>
  <c r="X304" i="5" s="1"/>
  <c r="V305" i="5"/>
  <c r="E305" i="5"/>
  <c r="X305" i="5" s="1"/>
  <c r="V306" i="5"/>
  <c r="G306" i="5" s="1"/>
  <c r="E306" i="5"/>
  <c r="X306" i="5" s="1"/>
  <c r="V307" i="5"/>
  <c r="E307" i="5"/>
  <c r="X307" i="5" s="1"/>
  <c r="V308" i="5"/>
  <c r="E308" i="5" s="1"/>
  <c r="X308" i="5" s="1"/>
  <c r="V309" i="5"/>
  <c r="E309" i="5"/>
  <c r="X309" i="5" s="1"/>
  <c r="V310" i="5"/>
  <c r="E310" i="5"/>
  <c r="X310" i="5" s="1"/>
  <c r="V311" i="5"/>
  <c r="E311" i="5"/>
  <c r="X311" i="5" s="1"/>
  <c r="V312" i="5"/>
  <c r="E312" i="5" s="1"/>
  <c r="X312" i="5" s="1"/>
  <c r="V313" i="5"/>
  <c r="E313" i="5"/>
  <c r="X313" i="5" s="1"/>
  <c r="V314" i="5"/>
  <c r="G314" i="5" s="1"/>
  <c r="V315" i="5"/>
  <c r="V316" i="5"/>
  <c r="E316" i="5"/>
  <c r="X316" i="5" s="1"/>
  <c r="V317" i="5"/>
  <c r="E317" i="5" s="1"/>
  <c r="X317" i="5" s="1"/>
  <c r="V318" i="5"/>
  <c r="E318" i="5"/>
  <c r="X318" i="5" s="1"/>
  <c r="V319" i="5"/>
  <c r="G319" i="5" s="1"/>
  <c r="E319" i="5"/>
  <c r="X319" i="5" s="1"/>
  <c r="V320" i="5"/>
  <c r="E320" i="5"/>
  <c r="X320" i="5" s="1"/>
  <c r="V321" i="5"/>
  <c r="V322" i="5"/>
  <c r="E322" i="5"/>
  <c r="X322" i="5" s="1"/>
  <c r="V323" i="5"/>
  <c r="E323" i="5"/>
  <c r="X323" i="5" s="1"/>
  <c r="V324" i="5"/>
  <c r="E324" i="5" s="1"/>
  <c r="X324" i="5" s="1"/>
  <c r="V325" i="5"/>
  <c r="E325" i="5" s="1"/>
  <c r="X325" i="5" s="1"/>
  <c r="V326" i="5"/>
  <c r="E326" i="5"/>
  <c r="X326" i="5" s="1"/>
  <c r="V327" i="5"/>
  <c r="E327" i="5"/>
  <c r="X327" i="5" s="1"/>
  <c r="V328" i="5"/>
  <c r="E328" i="5" s="1"/>
  <c r="X328" i="5" s="1"/>
  <c r="V329" i="5"/>
  <c r="E329" i="5" s="1"/>
  <c r="X329" i="5" s="1"/>
  <c r="V330" i="5"/>
  <c r="E330" i="5"/>
  <c r="X330" i="5" s="1"/>
  <c r="V331" i="5"/>
  <c r="V332" i="5"/>
  <c r="G332" i="5" s="1"/>
  <c r="V333" i="5"/>
  <c r="V334" i="5"/>
  <c r="E334" i="5" s="1"/>
  <c r="X334" i="5" s="1"/>
  <c r="V335" i="5"/>
  <c r="E335" i="5"/>
  <c r="X335" i="5" s="1"/>
  <c r="V336" i="5"/>
  <c r="E336" i="5"/>
  <c r="X336" i="5" s="1"/>
  <c r="V337" i="5"/>
  <c r="E337" i="5" s="1"/>
  <c r="X337" i="5" s="1"/>
  <c r="V338" i="5"/>
  <c r="V339" i="5"/>
  <c r="E339" i="5"/>
  <c r="X339" i="5" s="1"/>
  <c r="V340" i="5"/>
  <c r="E340" i="5"/>
  <c r="X340" i="5" s="1"/>
  <c r="V341" i="5"/>
  <c r="E341" i="5" s="1"/>
  <c r="X341" i="5" s="1"/>
  <c r="V342" i="5"/>
  <c r="E342" i="5" s="1"/>
  <c r="X342" i="5" s="1"/>
  <c r="V343" i="5"/>
  <c r="E343" i="5"/>
  <c r="X343" i="5" s="1"/>
  <c r="V344" i="5"/>
  <c r="E344" i="5"/>
  <c r="X344" i="5" s="1"/>
  <c r="V345" i="5"/>
  <c r="E345" i="5" s="1"/>
  <c r="X345" i="5" s="1"/>
  <c r="V346" i="5"/>
  <c r="E346" i="5" s="1"/>
  <c r="X346" i="5" s="1"/>
  <c r="V347" i="5"/>
  <c r="E347" i="5"/>
  <c r="X347" i="5" s="1"/>
  <c r="V348" i="5"/>
  <c r="G348" i="5" s="1"/>
  <c r="E348" i="5"/>
  <c r="X348" i="5" s="1"/>
  <c r="V349" i="5"/>
  <c r="E349" i="5"/>
  <c r="X349" i="5" s="1"/>
  <c r="V350" i="5"/>
  <c r="E350" i="5" s="1"/>
  <c r="X350" i="5" s="1"/>
  <c r="V351" i="5"/>
  <c r="V352" i="5"/>
  <c r="V353" i="5"/>
  <c r="E353" i="5"/>
  <c r="X353" i="5" s="1"/>
  <c r="V354" i="5"/>
  <c r="E354" i="5"/>
  <c r="X354" i="5" s="1"/>
  <c r="V355" i="5"/>
  <c r="E355" i="5" s="1"/>
  <c r="X355" i="5" s="1"/>
  <c r="V356" i="5"/>
  <c r="E356" i="5"/>
  <c r="X356" i="5" s="1"/>
  <c r="V357" i="5"/>
  <c r="E357" i="5"/>
  <c r="X357" i="5" s="1"/>
  <c r="V358" i="5"/>
  <c r="E358" i="5"/>
  <c r="X358" i="5" s="1"/>
  <c r="V359" i="5"/>
  <c r="E359" i="5" s="1"/>
  <c r="X359" i="5" s="1"/>
  <c r="V360" i="5"/>
  <c r="E360" i="5"/>
  <c r="X360" i="5" s="1"/>
  <c r="V361" i="5"/>
  <c r="E361" i="5" s="1"/>
  <c r="X361" i="5" s="1"/>
  <c r="V362" i="5"/>
  <c r="E362" i="5"/>
  <c r="X362" i="5" s="1"/>
  <c r="V363" i="5"/>
  <c r="E363" i="5" s="1"/>
  <c r="X363" i="5" s="1"/>
  <c r="V364" i="5"/>
  <c r="E364" i="5"/>
  <c r="X364" i="5" s="1"/>
  <c r="V365" i="5"/>
  <c r="E365" i="5"/>
  <c r="X365" i="5" s="1"/>
  <c r="V366" i="5"/>
  <c r="E366" i="5"/>
  <c r="X366" i="5" s="1"/>
  <c r="V367" i="5"/>
  <c r="E367" i="5" s="1"/>
  <c r="X367" i="5" s="1"/>
  <c r="V368" i="5"/>
  <c r="E368" i="5"/>
  <c r="X368" i="5" s="1"/>
  <c r="V369" i="5"/>
  <c r="G369" i="5" s="1"/>
  <c r="V370" i="5"/>
  <c r="E370" i="5"/>
  <c r="X370" i="5" s="1"/>
  <c r="V371" i="5"/>
  <c r="V372" i="5"/>
  <c r="E372" i="5"/>
  <c r="X372" i="5" s="1"/>
  <c r="V373" i="5"/>
  <c r="E373" i="5"/>
  <c r="X373" i="5" s="1"/>
  <c r="V374" i="5"/>
  <c r="E374" i="5" s="1"/>
  <c r="X374" i="5" s="1"/>
  <c r="V375" i="5"/>
  <c r="V376" i="5"/>
  <c r="E376" i="5"/>
  <c r="X376" i="5" s="1"/>
  <c r="V377" i="5"/>
  <c r="V378" i="5"/>
  <c r="V379" i="5"/>
  <c r="V380" i="5"/>
  <c r="E380" i="5" s="1"/>
  <c r="X380" i="5" s="1"/>
  <c r="V381" i="5"/>
  <c r="E381" i="5"/>
  <c r="X381" i="5" s="1"/>
  <c r="V382" i="5"/>
  <c r="E382" i="5"/>
  <c r="X382" i="5" s="1"/>
  <c r="V383" i="5"/>
  <c r="G383" i="5" s="1"/>
  <c r="V384" i="5"/>
  <c r="V385" i="5"/>
  <c r="E385" i="5" s="1"/>
  <c r="X385" i="5" s="1"/>
  <c r="V386" i="5"/>
  <c r="E386" i="5"/>
  <c r="X386" i="5" s="1"/>
  <c r="V387" i="5"/>
  <c r="E387" i="5"/>
  <c r="X387" i="5" s="1"/>
  <c r="V388" i="5"/>
  <c r="G388" i="5" s="1"/>
  <c r="V389" i="5"/>
  <c r="V390" i="5"/>
  <c r="E390" i="5" s="1"/>
  <c r="X390" i="5" s="1"/>
  <c r="V391" i="5"/>
  <c r="E391" i="5"/>
  <c r="X391" i="5" s="1"/>
  <c r="V392" i="5"/>
  <c r="V393" i="5"/>
  <c r="V394" i="5"/>
  <c r="V395" i="5"/>
  <c r="E395" i="5" s="1"/>
  <c r="X395" i="5" s="1"/>
  <c r="V396" i="5"/>
  <c r="E396" i="5"/>
  <c r="X396" i="5" s="1"/>
  <c r="V397" i="5"/>
  <c r="E397" i="5"/>
  <c r="X397" i="5" s="1"/>
  <c r="V398" i="5"/>
  <c r="E398" i="5" s="1"/>
  <c r="X398" i="5" s="1"/>
  <c r="V399" i="5"/>
  <c r="G399" i="5" s="1"/>
  <c r="V400" i="5"/>
  <c r="E400" i="5" s="1"/>
  <c r="X400" i="5" s="1"/>
  <c r="V401" i="5"/>
  <c r="E401" i="5"/>
  <c r="X401" i="5" s="1"/>
  <c r="V402" i="5"/>
  <c r="G402" i="5" s="1"/>
  <c r="E402" i="5"/>
  <c r="X402" i="5" s="1"/>
  <c r="V403" i="5"/>
  <c r="E403" i="5"/>
  <c r="X403" i="5" s="1"/>
  <c r="V404" i="5"/>
  <c r="E404" i="5" s="1"/>
  <c r="X404" i="5" s="1"/>
  <c r="V405" i="5"/>
  <c r="E405" i="5"/>
  <c r="X405" i="5" s="1"/>
  <c r="V406" i="5"/>
  <c r="E406" i="5" s="1"/>
  <c r="X406" i="5" s="1"/>
  <c r="V407" i="5"/>
  <c r="V408" i="5"/>
  <c r="E408" i="5" s="1"/>
  <c r="X408" i="5" s="1"/>
  <c r="V409" i="5"/>
  <c r="E409" i="5"/>
  <c r="X409" i="5" s="1"/>
  <c r="V410" i="5"/>
  <c r="E410" i="5"/>
  <c r="X410" i="5" s="1"/>
  <c r="V411" i="5"/>
  <c r="V412" i="5"/>
  <c r="E412" i="5" s="1"/>
  <c r="X412" i="5" s="1"/>
  <c r="V413" i="5"/>
  <c r="E413" i="5"/>
  <c r="X413" i="5" s="1"/>
  <c r="V414" i="5"/>
  <c r="V415" i="5"/>
  <c r="G415" i="5" s="1"/>
  <c r="V416" i="5"/>
  <c r="V417" i="5"/>
  <c r="E417" i="5"/>
  <c r="X417" i="5" s="1"/>
  <c r="V418" i="5"/>
  <c r="E418" i="5" s="1"/>
  <c r="X418" i="5" s="1"/>
  <c r="V419" i="5"/>
  <c r="E419" i="5"/>
  <c r="X419" i="5" s="1"/>
  <c r="V420" i="5"/>
  <c r="E420" i="5" s="1"/>
  <c r="X420" i="5" s="1"/>
  <c r="V421" i="5"/>
  <c r="V422" i="5"/>
  <c r="V423" i="5"/>
  <c r="V424" i="5"/>
  <c r="E424" i="5"/>
  <c r="X424" i="5" s="1"/>
  <c r="V425" i="5"/>
  <c r="E425" i="5"/>
  <c r="X425" i="5" s="1"/>
  <c r="V426" i="5"/>
  <c r="V427" i="5"/>
  <c r="E427" i="5" s="1"/>
  <c r="X427" i="5" s="1"/>
  <c r="V428" i="5"/>
  <c r="E428" i="5"/>
  <c r="X428" i="5" s="1"/>
  <c r="V429" i="5"/>
  <c r="E429" i="5"/>
  <c r="X429" i="5" s="1"/>
  <c r="V430" i="5"/>
  <c r="E430" i="5" s="1"/>
  <c r="X430" i="5" s="1"/>
  <c r="V431" i="5"/>
  <c r="V432" i="5"/>
  <c r="E432" i="5"/>
  <c r="X432" i="5" s="1"/>
  <c r="V433" i="5"/>
  <c r="E433" i="5"/>
  <c r="X433" i="5" s="1"/>
  <c r="V434" i="5"/>
  <c r="V435" i="5"/>
  <c r="E435" i="5" s="1"/>
  <c r="X435" i="5" s="1"/>
  <c r="V436" i="5"/>
  <c r="E436" i="5"/>
  <c r="X436" i="5" s="1"/>
  <c r="V437" i="5"/>
  <c r="E437" i="5"/>
  <c r="X437" i="5" s="1"/>
  <c r="V438" i="5"/>
  <c r="E438" i="5"/>
  <c r="X438" i="5" s="1"/>
  <c r="V439" i="5"/>
  <c r="E439" i="5" s="1"/>
  <c r="X439" i="5" s="1"/>
  <c r="V440" i="5"/>
  <c r="E440" i="5"/>
  <c r="X440" i="5" s="1"/>
  <c r="V441" i="5"/>
  <c r="E441" i="5" s="1"/>
  <c r="X441" i="5" s="1"/>
  <c r="V442" i="5"/>
  <c r="E442" i="5"/>
  <c r="X442" i="5" s="1"/>
  <c r="V443" i="5"/>
  <c r="E443" i="5" s="1"/>
  <c r="X443" i="5" s="1"/>
  <c r="V444" i="5"/>
  <c r="E444" i="5"/>
  <c r="X444" i="5" s="1"/>
  <c r="V445" i="5"/>
  <c r="E445" i="5"/>
  <c r="X445" i="5" s="1"/>
  <c r="V446" i="5"/>
  <c r="E446" i="5"/>
  <c r="X446" i="5" s="1"/>
  <c r="V447" i="5"/>
  <c r="E447" i="5" s="1"/>
  <c r="X447" i="5" s="1"/>
  <c r="V448" i="5"/>
  <c r="E448" i="5"/>
  <c r="X448" i="5" s="1"/>
  <c r="V449" i="5"/>
  <c r="E449" i="5" s="1"/>
  <c r="X449" i="5" s="1"/>
  <c r="V450" i="5"/>
  <c r="E450" i="5"/>
  <c r="X450" i="5" s="1"/>
  <c r="V451" i="5"/>
  <c r="E451" i="5" s="1"/>
  <c r="X451" i="5" s="1"/>
  <c r="V452" i="5"/>
  <c r="E452" i="5"/>
  <c r="X452" i="5" s="1"/>
  <c r="V453" i="5"/>
  <c r="E453" i="5"/>
  <c r="X453" i="5" s="1"/>
  <c r="V454" i="5"/>
  <c r="E454" i="5"/>
  <c r="X454" i="5" s="1"/>
  <c r="V455" i="5"/>
  <c r="E455" i="5" s="1"/>
  <c r="X455" i="5" s="1"/>
  <c r="V456" i="5"/>
  <c r="E456" i="5"/>
  <c r="X456" i="5" s="1"/>
  <c r="V457" i="5"/>
  <c r="E457" i="5" s="1"/>
  <c r="X457" i="5" s="1"/>
  <c r="V458" i="5"/>
  <c r="E458" i="5"/>
  <c r="X458" i="5" s="1"/>
  <c r="V459" i="5"/>
  <c r="V460" i="5"/>
  <c r="E460" i="5"/>
  <c r="X460" i="5" s="1"/>
  <c r="V461" i="5"/>
  <c r="G461" i="5" s="1"/>
  <c r="V462" i="5"/>
  <c r="V463" i="5"/>
  <c r="V464" i="5"/>
  <c r="E464" i="5" s="1"/>
  <c r="X464" i="5" s="1"/>
  <c r="V465" i="5"/>
  <c r="E465" i="5"/>
  <c r="X465" i="5" s="1"/>
  <c r="V466" i="5"/>
  <c r="E466" i="5"/>
  <c r="X466" i="5" s="1"/>
  <c r="V467" i="5"/>
  <c r="V468" i="5"/>
  <c r="E468" i="5" s="1"/>
  <c r="X468" i="5" s="1"/>
  <c r="V469" i="5"/>
  <c r="E469" i="5"/>
  <c r="X469" i="5" s="1"/>
  <c r="V470" i="5"/>
  <c r="V471" i="5"/>
  <c r="V472" i="5"/>
  <c r="V473" i="5"/>
  <c r="E473" i="5"/>
  <c r="X473" i="5" s="1"/>
  <c r="V474" i="5"/>
  <c r="E474" i="5" s="1"/>
  <c r="X474" i="5" s="1"/>
  <c r="V475" i="5"/>
  <c r="E475" i="5"/>
  <c r="X475" i="5" s="1"/>
  <c r="V476" i="5"/>
  <c r="V477" i="5"/>
  <c r="E477" i="5" s="1"/>
  <c r="X477" i="5" s="1"/>
  <c r="V478" i="5"/>
  <c r="V479" i="5"/>
  <c r="V480" i="5"/>
  <c r="V481" i="5"/>
  <c r="E481" i="5"/>
  <c r="X481" i="5" s="1"/>
  <c r="V482" i="5"/>
  <c r="E482" i="5"/>
  <c r="X482" i="5" s="1"/>
  <c r="V483" i="5"/>
  <c r="E483" i="5"/>
  <c r="X483" i="5" s="1"/>
  <c r="V484" i="5"/>
  <c r="E484" i="5" s="1"/>
  <c r="X484" i="5" s="1"/>
  <c r="V485" i="5"/>
  <c r="V486" i="5"/>
  <c r="E486" i="5"/>
  <c r="X486" i="5" s="1"/>
  <c r="V487" i="5"/>
  <c r="E487" i="5" s="1"/>
  <c r="X487" i="5" s="1"/>
  <c r="V488" i="5"/>
  <c r="E488" i="5" s="1"/>
  <c r="X488" i="5" s="1"/>
  <c r="V489" i="5"/>
  <c r="E489" i="5"/>
  <c r="X489" i="5" s="1"/>
  <c r="V490" i="5"/>
  <c r="R490" i="5" s="1"/>
  <c r="V491" i="5"/>
  <c r="E491" i="5" s="1"/>
  <c r="X491" i="5" s="1"/>
  <c r="V492" i="5"/>
  <c r="E492" i="5" s="1"/>
  <c r="X492" i="5" s="1"/>
  <c r="V493" i="5"/>
  <c r="E493" i="5"/>
  <c r="X493" i="5" s="1"/>
  <c r="V494" i="5"/>
  <c r="V495" i="5"/>
  <c r="E495" i="5"/>
  <c r="X495" i="5" s="1"/>
  <c r="V496" i="5"/>
  <c r="E496" i="5"/>
  <c r="X496" i="5" s="1"/>
  <c r="V497" i="5"/>
  <c r="E497" i="5" s="1"/>
  <c r="X497" i="5" s="1"/>
  <c r="V498" i="5"/>
  <c r="E498" i="5"/>
  <c r="X498" i="5" s="1"/>
  <c r="V499" i="5"/>
  <c r="V500" i="5"/>
  <c r="V501" i="5"/>
  <c r="E501" i="5"/>
  <c r="X501" i="5" s="1"/>
  <c r="V502" i="5"/>
  <c r="E502" i="5" s="1"/>
  <c r="X502" i="5" s="1"/>
  <c r="V503" i="5"/>
  <c r="V504" i="5"/>
  <c r="V505" i="5"/>
  <c r="E505" i="5" s="1"/>
  <c r="X505" i="5" s="1"/>
  <c r="V506" i="5"/>
  <c r="E506" i="5"/>
  <c r="X506" i="5" s="1"/>
  <c r="V507" i="5"/>
  <c r="E507" i="5" s="1"/>
  <c r="X507" i="5" s="1"/>
  <c r="V508" i="5"/>
  <c r="E508" i="5"/>
  <c r="X508" i="5" s="1"/>
  <c r="V509" i="5"/>
  <c r="E509" i="5"/>
  <c r="X509" i="5" s="1"/>
  <c r="V510" i="5"/>
  <c r="E510" i="5"/>
  <c r="X510" i="5" s="1"/>
  <c r="V511" i="5"/>
  <c r="E511" i="5" s="1"/>
  <c r="X511" i="5" s="1"/>
  <c r="V512" i="5"/>
  <c r="E512" i="5"/>
  <c r="X512" i="5" s="1"/>
  <c r="V513" i="5"/>
  <c r="E513" i="5" s="1"/>
  <c r="X513" i="5" s="1"/>
  <c r="V514" i="5"/>
  <c r="E514" i="5"/>
  <c r="X514" i="5" s="1"/>
  <c r="V515" i="5"/>
  <c r="V516" i="5"/>
  <c r="V517" i="5"/>
  <c r="E517" i="5"/>
  <c r="X517" i="5" s="1"/>
  <c r="V518" i="5"/>
  <c r="E518" i="5" s="1"/>
  <c r="X518" i="5" s="1"/>
  <c r="V519" i="5"/>
  <c r="E519" i="5"/>
  <c r="X519" i="5" s="1"/>
  <c r="V520" i="5"/>
  <c r="V521" i="5"/>
  <c r="E521" i="5"/>
  <c r="X521" i="5" s="1"/>
  <c r="V522" i="5"/>
  <c r="E522" i="5" s="1"/>
  <c r="X522" i="5" s="1"/>
  <c r="V523" i="5"/>
  <c r="V524" i="5"/>
  <c r="E524" i="5" s="1"/>
  <c r="X524" i="5" s="1"/>
  <c r="V525" i="5"/>
  <c r="E525" i="5"/>
  <c r="X525" i="5" s="1"/>
  <c r="V526" i="5"/>
  <c r="V527" i="5"/>
  <c r="E527" i="5" s="1"/>
  <c r="X527" i="5" s="1"/>
  <c r="V528" i="5"/>
  <c r="E528" i="5"/>
  <c r="X528" i="5" s="1"/>
  <c r="V529" i="5"/>
  <c r="E529" i="5" s="1"/>
  <c r="X529" i="5" s="1"/>
  <c r="V530" i="5"/>
  <c r="E530" i="5" s="1"/>
  <c r="X530" i="5" s="1"/>
  <c r="V531" i="5"/>
  <c r="V532" i="5"/>
  <c r="E532" i="5"/>
  <c r="X532" i="5" s="1"/>
  <c r="V533" i="5"/>
  <c r="E533" i="5" s="1"/>
  <c r="X533" i="5" s="1"/>
  <c r="V534" i="5"/>
  <c r="E534" i="5" s="1"/>
  <c r="X534" i="5" s="1"/>
  <c r="V535" i="5"/>
  <c r="E535" i="5" s="1"/>
  <c r="X535" i="5" s="1"/>
  <c r="V536" i="5"/>
  <c r="E536" i="5"/>
  <c r="X536" i="5" s="1"/>
  <c r="V537" i="5"/>
  <c r="V538" i="5"/>
  <c r="E538" i="5" s="1"/>
  <c r="X538" i="5" s="1"/>
  <c r="V539" i="5"/>
  <c r="E539" i="5" s="1"/>
  <c r="X539" i="5" s="1"/>
  <c r="V540" i="5"/>
  <c r="E540" i="5"/>
  <c r="X540" i="5" s="1"/>
  <c r="V541" i="5"/>
  <c r="E541" i="5"/>
  <c r="X541" i="5" s="1"/>
  <c r="V542" i="5"/>
  <c r="V543" i="5"/>
  <c r="E543" i="5" s="1"/>
  <c r="X543" i="5" s="1"/>
  <c r="V544" i="5"/>
  <c r="E544" i="5"/>
  <c r="X544" i="5" s="1"/>
  <c r="V545" i="5"/>
  <c r="E545" i="5" s="1"/>
  <c r="X545" i="5" s="1"/>
  <c r="V546" i="5"/>
  <c r="E546" i="5" s="1"/>
  <c r="X546" i="5" s="1"/>
  <c r="V547" i="5"/>
  <c r="G547" i="5" s="1"/>
  <c r="V548" i="5"/>
  <c r="V549" i="5"/>
  <c r="E549" i="5"/>
  <c r="X549" i="5" s="1"/>
  <c r="V550" i="5"/>
  <c r="V551" i="5"/>
  <c r="V552" i="5"/>
  <c r="V553" i="5"/>
  <c r="E553" i="5"/>
  <c r="X553" i="5" s="1"/>
  <c r="V554" i="5"/>
  <c r="E554" i="5" s="1"/>
  <c r="X554" i="5" s="1"/>
  <c r="V555" i="5"/>
  <c r="E555" i="5"/>
  <c r="X555" i="5" s="1"/>
  <c r="V556" i="5"/>
  <c r="V557" i="5"/>
  <c r="E557" i="5" s="1"/>
  <c r="X557" i="5" s="1"/>
  <c r="V558" i="5"/>
  <c r="V559" i="5"/>
  <c r="V560" i="5"/>
  <c r="V561" i="5"/>
  <c r="E561" i="5" s="1"/>
  <c r="X561" i="5" s="1"/>
  <c r="V562" i="5"/>
  <c r="V563" i="5"/>
  <c r="V564" i="5"/>
  <c r="V565" i="5"/>
  <c r="E565" i="5" s="1"/>
  <c r="X565" i="5" s="1"/>
  <c r="V566" i="5"/>
  <c r="V567" i="5"/>
  <c r="E567" i="5" s="1"/>
  <c r="X567" i="5" s="1"/>
  <c r="V568" i="5"/>
  <c r="V569" i="5"/>
  <c r="V570" i="5"/>
  <c r="E570" i="5"/>
  <c r="X570" i="5" s="1"/>
  <c r="V571" i="5"/>
  <c r="V572" i="5"/>
  <c r="E572" i="5"/>
  <c r="X572" i="5" s="1"/>
  <c r="V573" i="5"/>
  <c r="G573" i="5" s="1"/>
  <c r="V574" i="5"/>
  <c r="V575" i="5"/>
  <c r="E575" i="5" s="1"/>
  <c r="X575" i="5" s="1"/>
  <c r="V576" i="5"/>
  <c r="V577" i="5"/>
  <c r="E577" i="5" s="1"/>
  <c r="X577" i="5" s="1"/>
  <c r="V578" i="5"/>
  <c r="E578" i="5"/>
  <c r="X578" i="5" s="1"/>
  <c r="V579" i="5"/>
  <c r="G579" i="5" s="1"/>
  <c r="V580" i="5"/>
  <c r="E580" i="5"/>
  <c r="X580" i="5" s="1"/>
  <c r="V581" i="5"/>
  <c r="E581" i="5" s="1"/>
  <c r="X581" i="5" s="1"/>
  <c r="V582" i="5"/>
  <c r="V583" i="5"/>
  <c r="E583" i="5"/>
  <c r="X583" i="5" s="1"/>
  <c r="V584" i="5"/>
  <c r="G584" i="5" s="1"/>
  <c r="V585" i="5"/>
  <c r="E585" i="5"/>
  <c r="X585" i="5" s="1"/>
  <c r="V586" i="5"/>
  <c r="V587" i="5"/>
  <c r="V588" i="5"/>
  <c r="E588" i="5" s="1"/>
  <c r="X588" i="5" s="1"/>
  <c r="V589" i="5"/>
  <c r="V590" i="5"/>
  <c r="G590" i="5" s="1"/>
  <c r="V591" i="5"/>
  <c r="E591" i="5"/>
  <c r="X591" i="5" s="1"/>
  <c r="V592" i="5"/>
  <c r="V593" i="5"/>
  <c r="V594" i="5"/>
  <c r="V595" i="5"/>
  <c r="E595" i="5"/>
  <c r="X595" i="5" s="1"/>
  <c r="V596" i="5"/>
  <c r="V597" i="5"/>
  <c r="R597" i="5" s="1"/>
  <c r="V598" i="5"/>
  <c r="V599" i="5"/>
  <c r="E599" i="5" s="1"/>
  <c r="X599" i="5" s="1"/>
  <c r="V600" i="5"/>
  <c r="V601" i="5"/>
  <c r="E601" i="5" s="1"/>
  <c r="X601" i="5" s="1"/>
  <c r="V602" i="5"/>
  <c r="E602" i="5" s="1"/>
  <c r="X602" i="5" s="1"/>
  <c r="V603" i="5"/>
  <c r="E603" i="5"/>
  <c r="X603" i="5" s="1"/>
  <c r="V604" i="5"/>
  <c r="V605" i="5"/>
  <c r="E605" i="5" s="1"/>
  <c r="X605" i="5" s="1"/>
  <c r="V606" i="5"/>
  <c r="V607" i="5"/>
  <c r="E607" i="5" s="1"/>
  <c r="X607" i="5" s="1"/>
  <c r="V608" i="5"/>
  <c r="E608" i="5"/>
  <c r="X608" i="5" s="1"/>
  <c r="V609" i="5"/>
  <c r="E609" i="5" s="1"/>
  <c r="X609" i="5" s="1"/>
  <c r="V610" i="5"/>
  <c r="V611" i="5"/>
  <c r="E611" i="5"/>
  <c r="X611" i="5" s="1"/>
  <c r="V612" i="5"/>
  <c r="V613" i="5"/>
  <c r="E613" i="5"/>
  <c r="X613" i="5" s="1"/>
  <c r="V614" i="5"/>
  <c r="G614" i="5" s="1"/>
  <c r="V615" i="5"/>
  <c r="E615" i="5"/>
  <c r="X615" i="5" s="1"/>
  <c r="V616" i="5"/>
  <c r="V617" i="5"/>
  <c r="V618" i="5"/>
  <c r="V619" i="5"/>
  <c r="E619" i="5"/>
  <c r="X619" i="5" s="1"/>
  <c r="V620" i="5"/>
  <c r="G620" i="5" s="1"/>
  <c r="V621" i="5"/>
  <c r="E621" i="5"/>
  <c r="X621" i="5" s="1"/>
  <c r="V622" i="5"/>
  <c r="V623" i="5"/>
  <c r="E623" i="5" s="1"/>
  <c r="X623" i="5" s="1"/>
  <c r="V624" i="5"/>
  <c r="V625" i="5"/>
  <c r="E625" i="5"/>
  <c r="X625" i="5" s="1"/>
  <c r="V626" i="5"/>
  <c r="G626" i="5" s="1"/>
  <c r="V627" i="5"/>
  <c r="E627" i="5" s="1"/>
  <c r="X627" i="5" s="1"/>
  <c r="V628" i="5"/>
  <c r="V629" i="5"/>
  <c r="V630" i="5"/>
  <c r="V631" i="5"/>
  <c r="E631" i="5"/>
  <c r="X631" i="5" s="1"/>
  <c r="V632" i="5"/>
  <c r="V633" i="5"/>
  <c r="V634" i="5"/>
  <c r="E634" i="5" s="1"/>
  <c r="X634" i="5" s="1"/>
  <c r="V635" i="5"/>
  <c r="E635" i="5"/>
  <c r="X635" i="5" s="1"/>
  <c r="V636" i="5"/>
  <c r="V637" i="5"/>
  <c r="E637" i="5"/>
  <c r="X637" i="5" s="1"/>
  <c r="V638" i="5"/>
  <c r="V639" i="5"/>
  <c r="V640" i="5"/>
  <c r="E640" i="5"/>
  <c r="X640" i="5" s="1"/>
  <c r="V641" i="5"/>
  <c r="E641" i="5"/>
  <c r="X641" i="5" s="1"/>
  <c r="V642" i="5"/>
  <c r="V643" i="5"/>
  <c r="E643" i="5"/>
  <c r="X643" i="5" s="1"/>
  <c r="V644" i="5"/>
  <c r="V645" i="5"/>
  <c r="E645" i="5"/>
  <c r="X645" i="5" s="1"/>
  <c r="V646" i="5"/>
  <c r="V647" i="5"/>
  <c r="E647" i="5" s="1"/>
  <c r="X647" i="5" s="1"/>
  <c r="V648" i="5"/>
  <c r="E648" i="5"/>
  <c r="X648" i="5" s="1"/>
  <c r="V649" i="5"/>
  <c r="V650" i="5"/>
  <c r="E650" i="5"/>
  <c r="X650" i="5" s="1"/>
  <c r="V651" i="5"/>
  <c r="E651" i="5"/>
  <c r="X651" i="5" s="1"/>
  <c r="V652" i="5"/>
  <c r="V653" i="5"/>
  <c r="E653" i="5"/>
  <c r="X653" i="5" s="1"/>
  <c r="V654" i="5"/>
  <c r="V655" i="5"/>
  <c r="E655" i="5"/>
  <c r="X655" i="5" s="1"/>
  <c r="V656" i="5"/>
  <c r="V657" i="5"/>
  <c r="E657" i="5" s="1"/>
  <c r="X657" i="5" s="1"/>
  <c r="V658" i="5"/>
  <c r="V659" i="5"/>
  <c r="V660" i="5"/>
  <c r="V661" i="5"/>
  <c r="V662" i="5"/>
  <c r="G662" i="5" s="1"/>
  <c r="V663" i="5"/>
  <c r="E663" i="5"/>
  <c r="X663" i="5" s="1"/>
  <c r="V664" i="5"/>
  <c r="V665" i="5"/>
  <c r="E665" i="5" s="1"/>
  <c r="X665" i="5" s="1"/>
  <c r="V666" i="5"/>
  <c r="V667" i="5"/>
  <c r="V668" i="5"/>
  <c r="V669" i="5"/>
  <c r="E669" i="5" s="1"/>
  <c r="X669" i="5" s="1"/>
  <c r="V670" i="5"/>
  <c r="E670" i="5" s="1"/>
  <c r="X670" i="5" s="1"/>
  <c r="V671" i="5"/>
  <c r="E671" i="5"/>
  <c r="X671" i="5" s="1"/>
  <c r="V672" i="5"/>
  <c r="V673" i="5"/>
  <c r="E673" i="5" s="1"/>
  <c r="X673" i="5" s="1"/>
  <c r="V674" i="5"/>
  <c r="V675" i="5"/>
  <c r="E675" i="5" s="1"/>
  <c r="X675" i="5" s="1"/>
  <c r="V676" i="5"/>
  <c r="V677" i="5"/>
  <c r="E677" i="5"/>
  <c r="X677" i="5" s="1"/>
  <c r="V678" i="5"/>
  <c r="G678" i="5" s="1"/>
  <c r="V679" i="5"/>
  <c r="V680" i="5"/>
  <c r="V681" i="5"/>
  <c r="V682" i="5"/>
  <c r="V683" i="5"/>
  <c r="V684" i="5"/>
  <c r="E684" i="5"/>
  <c r="X684" i="5" s="1"/>
  <c r="V685" i="5"/>
  <c r="G685" i="5" s="1"/>
  <c r="V686" i="5"/>
  <c r="V687" i="5"/>
  <c r="E687" i="5" s="1"/>
  <c r="X687" i="5" s="1"/>
  <c r="V688" i="5"/>
  <c r="E688" i="5"/>
  <c r="X688" i="5" s="1"/>
  <c r="V689" i="5"/>
  <c r="V690" i="5"/>
  <c r="V691" i="5"/>
  <c r="V692" i="5"/>
  <c r="V693" i="5"/>
  <c r="G693" i="5" s="1"/>
  <c r="V694" i="5"/>
  <c r="V695" i="5"/>
  <c r="E695" i="5"/>
  <c r="X695" i="5" s="1"/>
  <c r="V696" i="5"/>
  <c r="V697" i="5"/>
  <c r="V698" i="5"/>
  <c r="V699" i="5"/>
  <c r="V700" i="5"/>
  <c r="G700" i="5" s="1"/>
  <c r="V701" i="5"/>
  <c r="V702" i="5"/>
  <c r="V703" i="5"/>
  <c r="E703" i="5"/>
  <c r="X703" i="5" s="1"/>
  <c r="V704" i="5"/>
  <c r="V705" i="5"/>
  <c r="V706" i="5"/>
  <c r="E706" i="5"/>
  <c r="X706" i="5" s="1"/>
  <c r="V707" i="5"/>
  <c r="V708" i="5"/>
  <c r="E708" i="5"/>
  <c r="X708" i="5" s="1"/>
  <c r="V709" i="5"/>
  <c r="V710" i="5"/>
  <c r="V711" i="5"/>
  <c r="V712" i="5"/>
  <c r="V713" i="5"/>
  <c r="V714" i="5"/>
  <c r="V715" i="5"/>
  <c r="V716" i="5"/>
  <c r="V717" i="5"/>
  <c r="E717" i="5" s="1"/>
  <c r="X717" i="5" s="1"/>
  <c r="V718" i="5"/>
  <c r="V719" i="5"/>
  <c r="V720" i="5"/>
  <c r="J720" i="5" s="1"/>
  <c r="V721" i="5"/>
  <c r="V722" i="5"/>
  <c r="V723" i="5"/>
  <c r="V724" i="5"/>
  <c r="V725" i="5"/>
  <c r="V726" i="5"/>
  <c r="V727" i="5"/>
  <c r="V728" i="5"/>
  <c r="G728" i="5" s="1"/>
  <c r="V729" i="5"/>
  <c r="V730" i="5"/>
  <c r="V731" i="5"/>
  <c r="V732" i="5"/>
  <c r="V733" i="5"/>
  <c r="V734" i="5"/>
  <c r="V735" i="5"/>
  <c r="V736" i="5"/>
  <c r="G736" i="5" s="1"/>
  <c r="V737" i="5"/>
  <c r="V738" i="5"/>
  <c r="V739" i="5"/>
  <c r="V740" i="5"/>
  <c r="V741" i="5"/>
  <c r="V742" i="5"/>
  <c r="E742" i="5" s="1"/>
  <c r="X742" i="5" s="1"/>
  <c r="V743" i="5"/>
  <c r="G743" i="5" s="1"/>
  <c r="V744" i="5"/>
  <c r="V745" i="5"/>
  <c r="V746" i="5"/>
  <c r="V747" i="5"/>
  <c r="V749" i="5"/>
  <c r="E749" i="5" s="1"/>
  <c r="X749" i="5" s="1"/>
  <c r="V750" i="5"/>
  <c r="V751" i="5"/>
  <c r="V752" i="5"/>
  <c r="V753" i="5"/>
  <c r="V754" i="5"/>
  <c r="E754" i="5" s="1"/>
  <c r="X754" i="5" s="1"/>
  <c r="V755" i="5"/>
  <c r="V757" i="5"/>
  <c r="V758" i="5"/>
  <c r="V759" i="5"/>
  <c r="V760" i="5"/>
  <c r="G760" i="5" s="1"/>
  <c r="V761" i="5"/>
  <c r="V762" i="5"/>
  <c r="E762" i="5" s="1"/>
  <c r="X762" i="5" s="1"/>
  <c r="V763" i="5"/>
  <c r="V765" i="5"/>
  <c r="G765" i="5" s="1"/>
  <c r="V766" i="5"/>
  <c r="V767" i="5"/>
  <c r="V768" i="5"/>
  <c r="G768" i="5" s="1"/>
  <c r="V769" i="5"/>
  <c r="V770" i="5"/>
  <c r="V771" i="5"/>
  <c r="V773" i="5"/>
  <c r="V774" i="5"/>
  <c r="V775" i="5"/>
  <c r="V776" i="5"/>
  <c r="V777" i="5"/>
  <c r="V778" i="5"/>
  <c r="V779" i="5"/>
  <c r="V781" i="5"/>
  <c r="G781" i="5" s="1"/>
  <c r="V782" i="5"/>
  <c r="G782" i="5" s="1"/>
  <c r="V783" i="5"/>
  <c r="V784" i="5"/>
  <c r="V785" i="5"/>
  <c r="V786" i="5"/>
  <c r="V787" i="5"/>
  <c r="V789" i="5"/>
  <c r="G789" i="5" s="1"/>
  <c r="V790" i="5"/>
  <c r="G790" i="5" s="1"/>
  <c r="V791" i="5"/>
  <c r="V792" i="5"/>
  <c r="V793" i="5"/>
  <c r="V794" i="5"/>
  <c r="E794" i="5" s="1"/>
  <c r="X794" i="5" s="1"/>
  <c r="V795" i="5"/>
  <c r="E795" i="5"/>
  <c r="X795" i="5" s="1"/>
  <c r="V797" i="5"/>
  <c r="G797" i="5" s="1"/>
  <c r="V798" i="5"/>
  <c r="V799" i="5"/>
  <c r="G799" i="5" s="1"/>
  <c r="V800" i="5"/>
  <c r="V801" i="5"/>
  <c r="V802" i="5"/>
  <c r="V803" i="5"/>
  <c r="V805" i="5"/>
  <c r="G805" i="5" s="1"/>
  <c r="V806" i="5"/>
  <c r="V807" i="5"/>
  <c r="G807" i="5" s="1"/>
  <c r="V808" i="5"/>
  <c r="E808" i="5" s="1"/>
  <c r="X808" i="5" s="1"/>
  <c r="V809" i="5"/>
  <c r="V810" i="5"/>
  <c r="V811" i="5"/>
  <c r="E811" i="5"/>
  <c r="X811" i="5" s="1"/>
  <c r="V813" i="5"/>
  <c r="G813" i="5" s="1"/>
  <c r="V814" i="5"/>
  <c r="V815" i="5"/>
  <c r="V816" i="5"/>
  <c r="V817" i="5"/>
  <c r="E817" i="5" s="1"/>
  <c r="X817" i="5" s="1"/>
  <c r="V818" i="5"/>
  <c r="E818" i="5" s="1"/>
  <c r="X818" i="5" s="1"/>
  <c r="V819" i="5"/>
  <c r="G819" i="5" s="1"/>
  <c r="V821" i="5"/>
  <c r="V822" i="5"/>
  <c r="E822" i="5"/>
  <c r="X822" i="5" s="1"/>
  <c r="V823" i="5"/>
  <c r="E823" i="5"/>
  <c r="X823" i="5" s="1"/>
  <c r="V824" i="5"/>
  <c r="V825" i="5"/>
  <c r="V826" i="5"/>
  <c r="E826" i="5" s="1"/>
  <c r="X826" i="5" s="1"/>
  <c r="V827" i="5"/>
  <c r="G827" i="5" s="1"/>
  <c r="V829" i="5"/>
  <c r="G829" i="5" s="1"/>
  <c r="V830" i="5"/>
  <c r="V831" i="5"/>
  <c r="V832" i="5"/>
  <c r="V833" i="5"/>
  <c r="E833" i="5" s="1"/>
  <c r="X833" i="5" s="1"/>
  <c r="V834" i="5"/>
  <c r="V835" i="5"/>
  <c r="G835" i="5" s="1"/>
  <c r="V837" i="5"/>
  <c r="E837" i="5"/>
  <c r="X837" i="5" s="1"/>
  <c r="V838" i="5"/>
  <c r="V839" i="5"/>
  <c r="E839" i="5"/>
  <c r="X839" i="5" s="1"/>
  <c r="V840" i="5"/>
  <c r="V841" i="5"/>
  <c r="E841" i="5" s="1"/>
  <c r="X841" i="5" s="1"/>
  <c r="V842" i="5"/>
  <c r="V843" i="5"/>
  <c r="V845" i="5"/>
  <c r="E845" i="5"/>
  <c r="X845" i="5" s="1"/>
  <c r="V846" i="5"/>
  <c r="G846" i="5" s="1"/>
  <c r="V847" i="5"/>
  <c r="V848" i="5"/>
  <c r="V849" i="5"/>
  <c r="V850" i="5"/>
  <c r="V851" i="5"/>
  <c r="V853" i="5"/>
  <c r="E853" i="5"/>
  <c r="X853" i="5" s="1"/>
  <c r="V854" i="5"/>
  <c r="E854" i="5"/>
  <c r="X854" i="5" s="1"/>
  <c r="V855" i="5"/>
  <c r="V856" i="5"/>
  <c r="V857" i="5"/>
  <c r="V858" i="5"/>
  <c r="E858" i="5"/>
  <c r="X858" i="5" s="1"/>
  <c r="V859" i="5"/>
  <c r="V861" i="5"/>
  <c r="V862" i="5"/>
  <c r="V863" i="5"/>
  <c r="E863" i="5"/>
  <c r="X863" i="5" s="1"/>
  <c r="V864" i="5"/>
  <c r="V865" i="5"/>
  <c r="V866" i="5"/>
  <c r="E866" i="5"/>
  <c r="X866" i="5" s="1"/>
  <c r="V867" i="5"/>
  <c r="V869" i="5"/>
  <c r="V870" i="5"/>
  <c r="E870" i="5" s="1"/>
  <c r="X870" i="5" s="1"/>
  <c r="V871" i="5"/>
  <c r="E871" i="5"/>
  <c r="X871" i="5" s="1"/>
  <c r="V872" i="5"/>
  <c r="V873" i="5"/>
  <c r="V874" i="5"/>
  <c r="E874" i="5" s="1"/>
  <c r="X874" i="5" s="1"/>
  <c r="V875" i="5"/>
  <c r="E875" i="5" s="1"/>
  <c r="X875" i="5" s="1"/>
  <c r="V877" i="5"/>
  <c r="V878" i="5"/>
  <c r="V879" i="5"/>
  <c r="E879" i="5"/>
  <c r="X879" i="5" s="1"/>
  <c r="V880" i="5"/>
  <c r="G880" i="5" s="1"/>
  <c r="V881" i="5"/>
  <c r="V882" i="5"/>
  <c r="E882" i="5" s="1"/>
  <c r="X882" i="5" s="1"/>
  <c r="V883" i="5"/>
  <c r="E883" i="5" s="1"/>
  <c r="X883" i="5" s="1"/>
  <c r="V885" i="5"/>
  <c r="G885" i="5" s="1"/>
  <c r="V886" i="5"/>
  <c r="G886" i="5" s="1"/>
  <c r="V887" i="5"/>
  <c r="E887" i="5" s="1"/>
  <c r="X887" i="5" s="1"/>
  <c r="V888" i="5"/>
  <c r="E888" i="5" s="1"/>
  <c r="X888" i="5" s="1"/>
  <c r="V889" i="5"/>
  <c r="V890" i="5"/>
  <c r="V891" i="5"/>
  <c r="V893" i="5"/>
  <c r="V894" i="5"/>
  <c r="V895" i="5"/>
  <c r="E895" i="5" s="1"/>
  <c r="X895" i="5" s="1"/>
  <c r="V896" i="5"/>
  <c r="V897" i="5"/>
  <c r="V898" i="5"/>
  <c r="V899" i="5"/>
  <c r="V901" i="5"/>
  <c r="V902" i="5"/>
  <c r="V903" i="5"/>
  <c r="G903" i="5" s="1"/>
  <c r="V904" i="5"/>
  <c r="V905" i="5"/>
  <c r="V906" i="5"/>
  <c r="V907" i="5"/>
  <c r="E907" i="5"/>
  <c r="X907" i="5" s="1"/>
  <c r="V909" i="5"/>
  <c r="V910" i="5"/>
  <c r="V911" i="5"/>
  <c r="E911" i="5" s="1"/>
  <c r="X911" i="5" s="1"/>
  <c r="V912" i="5"/>
  <c r="E912" i="5" s="1"/>
  <c r="X912" i="5" s="1"/>
  <c r="V913" i="5"/>
  <c r="V914" i="5"/>
  <c r="E914" i="5" s="1"/>
  <c r="X914" i="5" s="1"/>
  <c r="V915" i="5"/>
  <c r="E915" i="5"/>
  <c r="X915" i="5" s="1"/>
  <c r="V917" i="5"/>
  <c r="V918" i="5"/>
  <c r="E918" i="5" s="1"/>
  <c r="X918" i="5" s="1"/>
  <c r="V919" i="5"/>
  <c r="V920" i="5"/>
  <c r="V921" i="5"/>
  <c r="V922" i="5"/>
  <c r="V923" i="5"/>
  <c r="E923" i="5" s="1"/>
  <c r="X923" i="5" s="1"/>
  <c r="V925" i="5"/>
  <c r="V926" i="5"/>
  <c r="V927" i="5"/>
  <c r="E927" i="5"/>
  <c r="X927" i="5" s="1"/>
  <c r="V928" i="5"/>
  <c r="G928" i="5" s="1"/>
  <c r="E928" i="5"/>
  <c r="X928" i="5" s="1"/>
  <c r="V929" i="5"/>
  <c r="V930" i="5"/>
  <c r="E930" i="5" s="1"/>
  <c r="X930" i="5" s="1"/>
  <c r="V931" i="5"/>
  <c r="E931" i="5"/>
  <c r="X931" i="5" s="1"/>
  <c r="V933" i="5"/>
  <c r="G933" i="5" s="1"/>
  <c r="V934" i="5"/>
  <c r="V935" i="5"/>
  <c r="V936" i="5"/>
  <c r="V937" i="5"/>
  <c r="V938" i="5"/>
  <c r="V939" i="5"/>
  <c r="V941" i="5"/>
  <c r="G941" i="5" s="1"/>
  <c r="V942" i="5"/>
  <c r="V943" i="5"/>
  <c r="V944" i="5"/>
  <c r="V945" i="5"/>
  <c r="V946" i="5"/>
  <c r="V947" i="5"/>
  <c r="E947" i="5"/>
  <c r="X947" i="5" s="1"/>
  <c r="V949" i="5"/>
  <c r="V950" i="5"/>
  <c r="V951" i="5"/>
  <c r="V952" i="5"/>
  <c r="E952" i="5"/>
  <c r="X952" i="5" s="1"/>
  <c r="V953" i="5"/>
  <c r="V954" i="5"/>
  <c r="V955" i="5"/>
  <c r="G955" i="5" s="1"/>
  <c r="V957" i="5"/>
  <c r="V958" i="5"/>
  <c r="V959" i="5"/>
  <c r="V960" i="5"/>
  <c r="E960" i="5" s="1"/>
  <c r="X960" i="5" s="1"/>
  <c r="V961" i="5"/>
  <c r="V962" i="5"/>
  <c r="V963" i="5"/>
  <c r="G963" i="5" s="1"/>
  <c r="V965" i="5"/>
  <c r="V966" i="5"/>
  <c r="G966" i="5" s="1"/>
  <c r="V967" i="5"/>
  <c r="V968" i="5"/>
  <c r="E968" i="5" s="1"/>
  <c r="X968" i="5" s="1"/>
  <c r="V969" i="5"/>
  <c r="V970" i="5"/>
  <c r="E970" i="5" s="1"/>
  <c r="X970" i="5" s="1"/>
  <c r="V971" i="5"/>
  <c r="V973" i="5"/>
  <c r="G973" i="5" s="1"/>
  <c r="V974" i="5"/>
  <c r="V975" i="5"/>
  <c r="V976" i="5"/>
  <c r="E976" i="5" s="1"/>
  <c r="X976" i="5" s="1"/>
  <c r="V977" i="5"/>
  <c r="V978" i="5"/>
  <c r="V979" i="5"/>
  <c r="V981" i="5"/>
  <c r="V982" i="5"/>
  <c r="V983" i="5"/>
  <c r="E983" i="5"/>
  <c r="X983" i="5" s="1"/>
  <c r="V984" i="5"/>
  <c r="G984" i="5" s="1"/>
  <c r="V985" i="5"/>
  <c r="E985" i="5"/>
  <c r="X985" i="5" s="1"/>
  <c r="V986" i="5"/>
  <c r="E986" i="5" s="1"/>
  <c r="X986" i="5" s="1"/>
  <c r="V987" i="5"/>
  <c r="E987" i="5" s="1"/>
  <c r="X987" i="5" s="1"/>
  <c r="V989" i="5"/>
  <c r="E989" i="5"/>
  <c r="X989" i="5" s="1"/>
  <c r="V990" i="5"/>
  <c r="V991" i="5"/>
  <c r="V992" i="5"/>
  <c r="E992" i="5" s="1"/>
  <c r="X992" i="5" s="1"/>
  <c r="V993" i="5"/>
  <c r="V994" i="5"/>
  <c r="G994" i="5" s="1"/>
  <c r="V995" i="5"/>
  <c r="V997" i="5"/>
  <c r="V998" i="5"/>
  <c r="V999" i="5"/>
  <c r="V1000" i="5"/>
  <c r="V1001" i="5"/>
  <c r="V1002" i="5"/>
  <c r="V1003" i="5"/>
  <c r="V1005" i="5"/>
  <c r="G1005" i="5" s="1"/>
  <c r="V1006" i="5"/>
  <c r="V1007" i="5"/>
  <c r="V1008" i="5"/>
  <c r="E1008" i="5"/>
  <c r="X1008" i="5" s="1"/>
  <c r="V1009" i="5"/>
  <c r="V1010" i="5"/>
  <c r="V1011" i="5"/>
  <c r="V1013" i="5"/>
  <c r="V1014" i="5"/>
  <c r="V1015" i="5"/>
  <c r="E1015" i="5" s="1"/>
  <c r="X1015" i="5" s="1"/>
  <c r="G10" i="5"/>
  <c r="G11" i="5"/>
  <c r="G12" i="5"/>
  <c r="G13" i="5"/>
  <c r="G15" i="5"/>
  <c r="G16" i="5"/>
  <c r="G18" i="5"/>
  <c r="G19" i="5"/>
  <c r="G20" i="5"/>
  <c r="G21" i="5"/>
  <c r="G22" i="5"/>
  <c r="G23" i="5"/>
  <c r="G24" i="5"/>
  <c r="G26" i="5"/>
  <c r="G27" i="5"/>
  <c r="G28" i="5"/>
  <c r="G29" i="5"/>
  <c r="G31" i="5"/>
  <c r="G32" i="5"/>
  <c r="G33" i="5"/>
  <c r="G34" i="5"/>
  <c r="G35" i="5"/>
  <c r="G36" i="5"/>
  <c r="G37" i="5"/>
  <c r="G39" i="5"/>
  <c r="G40" i="5"/>
  <c r="G41" i="5"/>
  <c r="G45" i="5"/>
  <c r="G47" i="5"/>
  <c r="G48" i="5"/>
  <c r="G49" i="5"/>
  <c r="G50" i="5"/>
  <c r="G51" i="5"/>
  <c r="G52" i="5"/>
  <c r="G53" i="5"/>
  <c r="G54" i="5"/>
  <c r="G55" i="5"/>
  <c r="G57" i="5"/>
  <c r="G58" i="5"/>
  <c r="G61" i="5"/>
  <c r="G62" i="5"/>
  <c r="G63" i="5"/>
  <c r="G66" i="5"/>
  <c r="G67" i="5"/>
  <c r="G69" i="5"/>
  <c r="G70" i="5"/>
  <c r="G71" i="5"/>
  <c r="G72" i="5"/>
  <c r="G73" i="5"/>
  <c r="G74" i="5"/>
  <c r="G75" i="5"/>
  <c r="G76" i="5"/>
  <c r="G77" i="5"/>
  <c r="G78" i="5"/>
  <c r="G79" i="5"/>
  <c r="G82" i="5"/>
  <c r="G83" i="5"/>
  <c r="G84" i="5"/>
  <c r="G85" i="5"/>
  <c r="G86" i="5"/>
  <c r="G87" i="5"/>
  <c r="G89" i="5"/>
  <c r="G90" i="5"/>
  <c r="G91" i="5"/>
  <c r="G92" i="5"/>
  <c r="G93" i="5"/>
  <c r="G94" i="5"/>
  <c r="G95" i="5"/>
  <c r="G96" i="5"/>
  <c r="G98" i="5"/>
  <c r="G99" i="5"/>
  <c r="G100" i="5"/>
  <c r="G102" i="5"/>
  <c r="G103" i="5"/>
  <c r="G104" i="5"/>
  <c r="G105" i="5"/>
  <c r="G107" i="5"/>
  <c r="G108" i="5"/>
  <c r="G109" i="5"/>
  <c r="G111" i="5"/>
  <c r="G112" i="5"/>
  <c r="G113" i="5"/>
  <c r="G114" i="5"/>
  <c r="G115" i="5"/>
  <c r="G117" i="5"/>
  <c r="G118" i="5"/>
  <c r="G119" i="5"/>
  <c r="G122" i="5"/>
  <c r="G123" i="5"/>
  <c r="G124" i="5"/>
  <c r="G125" i="5"/>
  <c r="G127" i="5"/>
  <c r="G128" i="5"/>
  <c r="G131" i="5"/>
  <c r="G132" i="5"/>
  <c r="G133" i="5"/>
  <c r="G134" i="5"/>
  <c r="G135" i="5"/>
  <c r="G136" i="5"/>
  <c r="G138" i="5"/>
  <c r="G139" i="5"/>
  <c r="G140" i="5"/>
  <c r="G141" i="5"/>
  <c r="G142" i="5"/>
  <c r="G143" i="5"/>
  <c r="G144" i="5"/>
  <c r="G146" i="5"/>
  <c r="G147" i="5"/>
  <c r="G148" i="5"/>
  <c r="G150" i="5"/>
  <c r="G151" i="5"/>
  <c r="G152" i="5"/>
  <c r="G153" i="5"/>
  <c r="G154" i="5"/>
  <c r="G155" i="5"/>
  <c r="G156" i="5"/>
  <c r="G157" i="5"/>
  <c r="G159" i="5"/>
  <c r="G160" i="5"/>
  <c r="G161" i="5"/>
  <c r="G163" i="5"/>
  <c r="G164" i="5"/>
  <c r="G165" i="5"/>
  <c r="G168" i="5"/>
  <c r="G169" i="5"/>
  <c r="G170" i="5"/>
  <c r="G171" i="5"/>
  <c r="G172" i="5"/>
  <c r="G173" i="5"/>
  <c r="G174" i="5"/>
  <c r="G175" i="5"/>
  <c r="G176" i="5"/>
  <c r="G177" i="5"/>
  <c r="G178" i="5"/>
  <c r="G179" i="5"/>
  <c r="G180" i="5"/>
  <c r="G181" i="5"/>
  <c r="G182" i="5"/>
  <c r="G183" i="5"/>
  <c r="G185" i="5"/>
  <c r="G186" i="5"/>
  <c r="G187" i="5"/>
  <c r="G188" i="5"/>
  <c r="G190" i="5"/>
  <c r="G191" i="5"/>
  <c r="G192" i="5"/>
  <c r="G195" i="5"/>
  <c r="G197" i="5"/>
  <c r="G198" i="5"/>
  <c r="G199" i="5"/>
  <c r="G201" i="5"/>
  <c r="G202" i="5"/>
  <c r="G203" i="5"/>
  <c r="G204" i="5"/>
  <c r="G206" i="5"/>
  <c r="G207" i="5"/>
  <c r="G211" i="5"/>
  <c r="G212" i="5"/>
  <c r="G213" i="5"/>
  <c r="G214" i="5"/>
  <c r="G215" i="5"/>
  <c r="G216" i="5"/>
  <c r="G217" i="5"/>
  <c r="G219" i="5"/>
  <c r="G220" i="5"/>
  <c r="G221" i="5"/>
  <c r="G223" i="5"/>
  <c r="G224" i="5"/>
  <c r="G225" i="5"/>
  <c r="G228" i="5"/>
  <c r="G229" i="5"/>
  <c r="G230" i="5"/>
  <c r="G232" i="5"/>
  <c r="G233" i="5"/>
  <c r="G235" i="5"/>
  <c r="G236" i="5"/>
  <c r="G237" i="5"/>
  <c r="G238" i="5"/>
  <c r="G240" i="5"/>
  <c r="G241" i="5"/>
  <c r="G244" i="5"/>
  <c r="G245" i="5"/>
  <c r="G246" i="5"/>
  <c r="G248" i="5"/>
  <c r="G249" i="5"/>
  <c r="G251" i="5"/>
  <c r="G252" i="5"/>
  <c r="G253" i="5"/>
  <c r="G254" i="5"/>
  <c r="G256" i="5"/>
  <c r="G257" i="5"/>
  <c r="G260" i="5"/>
  <c r="G261" i="5"/>
  <c r="G262" i="5"/>
  <c r="G264" i="5"/>
  <c r="G265" i="5"/>
  <c r="G266" i="5"/>
  <c r="G267" i="5"/>
  <c r="G268" i="5"/>
  <c r="G269" i="5"/>
  <c r="G270" i="5"/>
  <c r="G272" i="5"/>
  <c r="G273" i="5"/>
  <c r="G274" i="5"/>
  <c r="G275" i="5"/>
  <c r="G276" i="5"/>
  <c r="G277" i="5"/>
  <c r="G278" i="5"/>
  <c r="G279" i="5"/>
  <c r="G282" i="5"/>
  <c r="G283" i="5"/>
  <c r="G284" i="5"/>
  <c r="G285" i="5"/>
  <c r="G286" i="5"/>
  <c r="G287" i="5"/>
  <c r="G288" i="5"/>
  <c r="G289" i="5"/>
  <c r="G291" i="5"/>
  <c r="G292" i="5"/>
  <c r="G293" i="5"/>
  <c r="G294" i="5"/>
  <c r="G295" i="5"/>
  <c r="G296" i="5"/>
  <c r="G297" i="5"/>
  <c r="G298" i="5"/>
  <c r="G299" i="5"/>
  <c r="G300" i="5"/>
  <c r="G303" i="5"/>
  <c r="G304" i="5"/>
  <c r="G305" i="5"/>
  <c r="G307" i="5"/>
  <c r="G308" i="5"/>
  <c r="G309" i="5"/>
  <c r="G310" i="5"/>
  <c r="G311" i="5"/>
  <c r="G312" i="5"/>
  <c r="G313" i="5"/>
  <c r="G315" i="5"/>
  <c r="G316" i="5"/>
  <c r="G317" i="5"/>
  <c r="G318" i="5"/>
  <c r="G320" i="5"/>
  <c r="G321" i="5"/>
  <c r="G322" i="5"/>
  <c r="G323" i="5"/>
  <c r="G324" i="5"/>
  <c r="G325" i="5"/>
  <c r="G326" i="5"/>
  <c r="G327" i="5"/>
  <c r="G329" i="5"/>
  <c r="G330" i="5"/>
  <c r="G331" i="5"/>
  <c r="G334" i="5"/>
  <c r="G335" i="5"/>
  <c r="G336" i="5"/>
  <c r="G337" i="5"/>
  <c r="G339" i="5"/>
  <c r="G340" i="5"/>
  <c r="G341" i="5"/>
  <c r="G342" i="5"/>
  <c r="G343" i="5"/>
  <c r="G344" i="5"/>
  <c r="G346" i="5"/>
  <c r="G347" i="5"/>
  <c r="G349" i="5"/>
  <c r="G350" i="5"/>
  <c r="G351" i="5"/>
  <c r="G352" i="5"/>
  <c r="G353" i="5"/>
  <c r="G354" i="5"/>
  <c r="G355" i="5"/>
  <c r="G356" i="5"/>
  <c r="G357" i="5"/>
  <c r="G358" i="5"/>
  <c r="G359" i="5"/>
  <c r="G360" i="5"/>
  <c r="G361" i="5"/>
  <c r="G362" i="5"/>
  <c r="G363" i="5"/>
  <c r="G364" i="5"/>
  <c r="G365" i="5"/>
  <c r="G366" i="5"/>
  <c r="G367" i="5"/>
  <c r="G368" i="5"/>
  <c r="G370" i="5"/>
  <c r="G371" i="5"/>
  <c r="G372" i="5"/>
  <c r="G373" i="5"/>
  <c r="G374" i="5"/>
  <c r="G376" i="5"/>
  <c r="G377" i="5"/>
  <c r="G379" i="5"/>
  <c r="G380" i="5"/>
  <c r="G381" i="5"/>
  <c r="G382" i="5"/>
  <c r="G384" i="5"/>
  <c r="G386" i="5"/>
  <c r="G387" i="5"/>
  <c r="G389" i="5"/>
  <c r="G390" i="5"/>
  <c r="G391" i="5"/>
  <c r="G392" i="5"/>
  <c r="G393" i="5"/>
  <c r="G396" i="5"/>
  <c r="G397" i="5"/>
  <c r="G398" i="5"/>
  <c r="G400" i="5"/>
  <c r="G401" i="5"/>
  <c r="G403" i="5"/>
  <c r="G404" i="5"/>
  <c r="G405" i="5"/>
  <c r="G407" i="5"/>
  <c r="G408" i="5"/>
  <c r="G409" i="5"/>
  <c r="G410" i="5"/>
  <c r="G412" i="5"/>
  <c r="G413" i="5"/>
  <c r="G414" i="5"/>
  <c r="G416" i="5"/>
  <c r="G417" i="5"/>
  <c r="G418" i="5"/>
  <c r="G419" i="5"/>
  <c r="G420" i="5"/>
  <c r="G421" i="5"/>
  <c r="G422" i="5"/>
  <c r="G423" i="5"/>
  <c r="G424" i="5"/>
  <c r="G425" i="5"/>
  <c r="G427" i="5"/>
  <c r="G428" i="5"/>
  <c r="G429" i="5"/>
  <c r="G430" i="5"/>
  <c r="G432" i="5"/>
  <c r="G433"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3" i="5"/>
  <c r="G464" i="5"/>
  <c r="G465" i="5"/>
  <c r="G466" i="5"/>
  <c r="G468" i="5"/>
  <c r="G469" i="5"/>
  <c r="G470" i="5"/>
  <c r="G471" i="5"/>
  <c r="G472" i="5"/>
  <c r="G473" i="5"/>
  <c r="G474" i="5"/>
  <c r="G475" i="5"/>
  <c r="G476" i="5"/>
  <c r="G477" i="5"/>
  <c r="G478" i="5"/>
  <c r="G479" i="5"/>
  <c r="G480" i="5"/>
  <c r="G481" i="5"/>
  <c r="G482" i="5"/>
  <c r="G483" i="5"/>
  <c r="G484" i="5"/>
  <c r="G485" i="5"/>
  <c r="G486" i="5"/>
  <c r="G487" i="5"/>
  <c r="G488" i="5"/>
  <c r="G489"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9" i="5"/>
  <c r="G520" i="5"/>
  <c r="G521" i="5"/>
  <c r="G522" i="5"/>
  <c r="G523" i="5"/>
  <c r="G524" i="5"/>
  <c r="G525" i="5"/>
  <c r="G527" i="5"/>
  <c r="G528" i="5"/>
  <c r="G529" i="5"/>
  <c r="G530" i="5"/>
  <c r="G532" i="5"/>
  <c r="G534" i="5"/>
  <c r="G535" i="5"/>
  <c r="G536" i="5"/>
  <c r="G537" i="5"/>
  <c r="G538" i="5"/>
  <c r="G539" i="5"/>
  <c r="G540" i="5"/>
  <c r="G541" i="5"/>
  <c r="G543" i="5"/>
  <c r="G544" i="5"/>
  <c r="G545" i="5"/>
  <c r="G546" i="5"/>
  <c r="G548" i="5"/>
  <c r="G549" i="5"/>
  <c r="G550" i="5"/>
  <c r="G551" i="5"/>
  <c r="G552" i="5"/>
  <c r="G553" i="5"/>
  <c r="G554" i="5"/>
  <c r="G555" i="5"/>
  <c r="G556" i="5"/>
  <c r="G557" i="5"/>
  <c r="G558" i="5"/>
  <c r="G559" i="5"/>
  <c r="G560" i="5"/>
  <c r="G561" i="5"/>
  <c r="G562" i="5"/>
  <c r="G563" i="5"/>
  <c r="G564" i="5"/>
  <c r="G565" i="5"/>
  <c r="G566" i="5"/>
  <c r="G568" i="5"/>
  <c r="G569" i="5"/>
  <c r="G570" i="5"/>
  <c r="G571" i="5"/>
  <c r="G572" i="5"/>
  <c r="G574" i="5"/>
  <c r="G576" i="5"/>
  <c r="G577" i="5"/>
  <c r="G578" i="5"/>
  <c r="G580" i="5"/>
  <c r="G581" i="5"/>
  <c r="G582" i="5"/>
  <c r="G583" i="5"/>
  <c r="G585" i="5"/>
  <c r="G586" i="5"/>
  <c r="G587" i="5"/>
  <c r="G588" i="5"/>
  <c r="G589" i="5"/>
  <c r="G591" i="5"/>
  <c r="G592" i="5"/>
  <c r="G593" i="5"/>
  <c r="G594" i="5"/>
  <c r="G595" i="5"/>
  <c r="G598" i="5"/>
  <c r="G600" i="5"/>
  <c r="G601" i="5"/>
  <c r="G602" i="5"/>
  <c r="G603" i="5"/>
  <c r="G604" i="5"/>
  <c r="G606" i="5"/>
  <c r="G607" i="5"/>
  <c r="G608" i="5"/>
  <c r="G609" i="5"/>
  <c r="G610" i="5"/>
  <c r="G611" i="5"/>
  <c r="G612" i="5"/>
  <c r="G613" i="5"/>
  <c r="G615" i="5"/>
  <c r="G616" i="5"/>
  <c r="G617" i="5"/>
  <c r="G618" i="5"/>
  <c r="G619" i="5"/>
  <c r="G621" i="5"/>
  <c r="G622" i="5"/>
  <c r="G623" i="5"/>
  <c r="G624" i="5"/>
  <c r="G625" i="5"/>
  <c r="G627" i="5"/>
  <c r="G628" i="5"/>
  <c r="G629" i="5"/>
  <c r="G630" i="5"/>
  <c r="G631" i="5"/>
  <c r="G634" i="5"/>
  <c r="G635" i="5"/>
  <c r="G636" i="5"/>
  <c r="G637" i="5"/>
  <c r="G638" i="5"/>
  <c r="G640" i="5"/>
  <c r="G641" i="5"/>
  <c r="G642" i="5"/>
  <c r="G643" i="5"/>
  <c r="G644" i="5"/>
  <c r="G645" i="5"/>
  <c r="G646" i="5"/>
  <c r="G647" i="5"/>
  <c r="G648" i="5"/>
  <c r="G649" i="5"/>
  <c r="G650" i="5"/>
  <c r="G651" i="5"/>
  <c r="G652" i="5"/>
  <c r="G653" i="5"/>
  <c r="G654" i="5"/>
  <c r="G655" i="5"/>
  <c r="G656" i="5"/>
  <c r="G657" i="5"/>
  <c r="G658" i="5"/>
  <c r="G660" i="5"/>
  <c r="G661" i="5"/>
  <c r="G663" i="5"/>
  <c r="G664" i="5"/>
  <c r="G665" i="5"/>
  <c r="G666" i="5"/>
  <c r="G668" i="5"/>
  <c r="G669" i="5"/>
  <c r="G670" i="5"/>
  <c r="G671" i="5"/>
  <c r="G673" i="5"/>
  <c r="G674" i="5"/>
  <c r="G675" i="5"/>
  <c r="G676" i="5"/>
  <c r="G677" i="5"/>
  <c r="G680" i="5"/>
  <c r="G681" i="5"/>
  <c r="G682" i="5"/>
  <c r="G683" i="5"/>
  <c r="G684" i="5"/>
  <c r="G686" i="5"/>
  <c r="G687" i="5"/>
  <c r="G688" i="5"/>
  <c r="G689" i="5"/>
  <c r="G690" i="5"/>
  <c r="G691" i="5"/>
  <c r="G692" i="5"/>
  <c r="G694" i="5"/>
  <c r="G695" i="5"/>
  <c r="G696" i="5"/>
  <c r="G697" i="5"/>
  <c r="G698" i="5"/>
  <c r="G699" i="5"/>
  <c r="G701" i="5"/>
  <c r="G702" i="5"/>
  <c r="G703" i="5"/>
  <c r="G704" i="5"/>
  <c r="G705" i="5"/>
  <c r="G706" i="5"/>
  <c r="G707" i="5"/>
  <c r="G708" i="5"/>
  <c r="G709" i="5"/>
  <c r="G710" i="5"/>
  <c r="G711" i="5"/>
  <c r="G712" i="5"/>
  <c r="G713" i="5"/>
  <c r="G714" i="5"/>
  <c r="G715" i="5"/>
  <c r="G716" i="5"/>
  <c r="G717" i="5"/>
  <c r="G718" i="5"/>
  <c r="G719" i="5"/>
  <c r="G721" i="5"/>
  <c r="G722" i="5"/>
  <c r="G723" i="5"/>
  <c r="G724" i="5"/>
  <c r="G725" i="5"/>
  <c r="G726" i="5"/>
  <c r="G727" i="5"/>
  <c r="G729" i="5"/>
  <c r="G730" i="5"/>
  <c r="G731" i="5"/>
  <c r="G732" i="5"/>
  <c r="G733" i="5"/>
  <c r="G734" i="5"/>
  <c r="G735" i="5"/>
  <c r="G737" i="5"/>
  <c r="G738" i="5"/>
  <c r="G739" i="5"/>
  <c r="G740" i="5"/>
  <c r="G741" i="5"/>
  <c r="G742" i="5"/>
  <c r="G744" i="5"/>
  <c r="G745" i="5"/>
  <c r="G746" i="5"/>
  <c r="G747" i="5"/>
  <c r="G749" i="5"/>
  <c r="G750" i="5"/>
  <c r="G751" i="5"/>
  <c r="G752" i="5"/>
  <c r="G753" i="5"/>
  <c r="G754" i="5"/>
  <c r="G755" i="5"/>
  <c r="G757" i="5"/>
  <c r="G758" i="5"/>
  <c r="G759" i="5"/>
  <c r="G761" i="5"/>
  <c r="G762" i="5"/>
  <c r="G763" i="5"/>
  <c r="G767" i="5"/>
  <c r="G769" i="5"/>
  <c r="G770" i="5"/>
  <c r="G771" i="5"/>
  <c r="G773" i="5"/>
  <c r="G776" i="5"/>
  <c r="G777" i="5"/>
  <c r="G778" i="5"/>
  <c r="G779" i="5"/>
  <c r="G783" i="5"/>
  <c r="G784" i="5"/>
  <c r="G785" i="5"/>
  <c r="G786" i="5"/>
  <c r="G787" i="5"/>
  <c r="G791" i="5"/>
  <c r="G792" i="5"/>
  <c r="G793" i="5"/>
  <c r="G794" i="5"/>
  <c r="G795" i="5"/>
  <c r="G798" i="5"/>
  <c r="G800" i="5"/>
  <c r="G801" i="5"/>
  <c r="G802" i="5"/>
  <c r="G803" i="5"/>
  <c r="G806" i="5"/>
  <c r="G808" i="5"/>
  <c r="G809" i="5"/>
  <c r="G810" i="5"/>
  <c r="G811" i="5"/>
  <c r="G814" i="5"/>
  <c r="G815" i="5"/>
  <c r="G816" i="5"/>
  <c r="G817" i="5"/>
  <c r="G818" i="5"/>
  <c r="G821" i="5"/>
  <c r="G822" i="5"/>
  <c r="G823" i="5"/>
  <c r="G824" i="5"/>
  <c r="G825" i="5"/>
  <c r="G826" i="5"/>
  <c r="G830" i="5"/>
  <c r="G831" i="5"/>
  <c r="G832" i="5"/>
  <c r="G833" i="5"/>
  <c r="G834" i="5"/>
  <c r="G837" i="5"/>
  <c r="G838" i="5"/>
  <c r="G839" i="5"/>
  <c r="G841" i="5"/>
  <c r="G842" i="5"/>
  <c r="G843" i="5"/>
  <c r="G845" i="5"/>
  <c r="G848" i="5"/>
  <c r="G849" i="5"/>
  <c r="G850" i="5"/>
  <c r="G851" i="5"/>
  <c r="G853" i="5"/>
  <c r="G854" i="5"/>
  <c r="G855" i="5"/>
  <c r="G856" i="5"/>
  <c r="G857" i="5"/>
  <c r="G858" i="5"/>
  <c r="G861" i="5"/>
  <c r="G862" i="5"/>
  <c r="G863" i="5"/>
  <c r="G864" i="5"/>
  <c r="G865" i="5"/>
  <c r="G866" i="5"/>
  <c r="G867" i="5"/>
  <c r="G869" i="5"/>
  <c r="G870" i="5"/>
  <c r="G871" i="5"/>
  <c r="G872" i="5"/>
  <c r="G873" i="5"/>
  <c r="G874" i="5"/>
  <c r="G875" i="5"/>
  <c r="G877" i="5"/>
  <c r="G878" i="5"/>
  <c r="G879" i="5"/>
  <c r="G881" i="5"/>
  <c r="G882" i="5"/>
  <c r="G883" i="5"/>
  <c r="G887" i="5"/>
  <c r="G889" i="5"/>
  <c r="G890" i="5"/>
  <c r="G891" i="5"/>
  <c r="G893" i="5"/>
  <c r="G894" i="5"/>
  <c r="G895" i="5"/>
  <c r="G896" i="5"/>
  <c r="G897" i="5"/>
  <c r="G898" i="5"/>
  <c r="G899" i="5"/>
  <c r="G901" i="5"/>
  <c r="G902" i="5"/>
  <c r="G904" i="5"/>
  <c r="G905" i="5"/>
  <c r="G906" i="5"/>
  <c r="G907" i="5"/>
  <c r="G909" i="5"/>
  <c r="G910" i="5"/>
  <c r="G912" i="5"/>
  <c r="G913" i="5"/>
  <c r="G914" i="5"/>
  <c r="G917" i="5"/>
  <c r="G918" i="5"/>
  <c r="G919" i="5"/>
  <c r="G920" i="5"/>
  <c r="G921" i="5"/>
  <c r="G922" i="5"/>
  <c r="G923" i="5"/>
  <c r="G925" i="5"/>
  <c r="G926" i="5"/>
  <c r="G927" i="5"/>
  <c r="G929" i="5"/>
  <c r="G930" i="5"/>
  <c r="G931" i="5"/>
  <c r="G934" i="5"/>
  <c r="G935" i="5"/>
  <c r="G936" i="5"/>
  <c r="G937" i="5"/>
  <c r="G938" i="5"/>
  <c r="G939" i="5"/>
  <c r="G942" i="5"/>
  <c r="G943" i="5"/>
  <c r="G944" i="5"/>
  <c r="G945" i="5"/>
  <c r="G946" i="5"/>
  <c r="G947" i="5"/>
  <c r="G949" i="5"/>
  <c r="G950" i="5"/>
  <c r="G951" i="5"/>
  <c r="G952" i="5"/>
  <c r="G953" i="5"/>
  <c r="G954" i="5"/>
  <c r="G957" i="5"/>
  <c r="G958" i="5"/>
  <c r="G959" i="5"/>
  <c r="G960" i="5"/>
  <c r="G961" i="5"/>
  <c r="G962" i="5"/>
  <c r="G965" i="5"/>
  <c r="G967" i="5"/>
  <c r="G968" i="5"/>
  <c r="G969" i="5"/>
  <c r="G970" i="5"/>
  <c r="G974" i="5"/>
  <c r="G975" i="5"/>
  <c r="G976" i="5"/>
  <c r="G977" i="5"/>
  <c r="G978" i="5"/>
  <c r="G981" i="5"/>
  <c r="G982" i="5"/>
  <c r="G983" i="5"/>
  <c r="G985" i="5"/>
  <c r="G986" i="5"/>
  <c r="G987" i="5"/>
  <c r="G989" i="5"/>
  <c r="G990" i="5"/>
  <c r="G991" i="5"/>
  <c r="G992" i="5"/>
  <c r="G993" i="5"/>
  <c r="G995" i="5"/>
  <c r="G997" i="5"/>
  <c r="G998" i="5"/>
  <c r="G999" i="5"/>
  <c r="G1000" i="5"/>
  <c r="G1001" i="5"/>
  <c r="G1002" i="5"/>
  <c r="G1006" i="5"/>
  <c r="G1007" i="5"/>
  <c r="G1008" i="5"/>
  <c r="G1009" i="5"/>
  <c r="G1010" i="5"/>
  <c r="G1011" i="5"/>
  <c r="G1013" i="5"/>
  <c r="G1014" i="5"/>
  <c r="G1015" i="5"/>
  <c r="J5" i="8"/>
  <c r="K5" i="8"/>
  <c r="B10" i="6"/>
  <c r="G10" i="6" s="1"/>
  <c r="H10" i="6" s="1"/>
  <c r="D10" i="6" s="1"/>
  <c r="B9" i="6"/>
  <c r="B63" i="6"/>
  <c r="G63" i="6" s="1"/>
  <c r="B62" i="6"/>
  <c r="G62" i="6" s="1"/>
  <c r="B60" i="6"/>
  <c r="G60" i="6"/>
  <c r="B59" i="6"/>
  <c r="G59" i="6" s="1"/>
  <c r="B58" i="6"/>
  <c r="G58" i="6" s="1"/>
  <c r="B57" i="6"/>
  <c r="G57" i="6" s="1"/>
  <c r="B56" i="6"/>
  <c r="G56" i="6" s="1"/>
  <c r="B55" i="6"/>
  <c r="G55" i="6" s="1"/>
  <c r="B54" i="6"/>
  <c r="G54" i="6" s="1"/>
  <c r="B17" i="6"/>
  <c r="B16" i="6"/>
  <c r="F21" i="6" s="1"/>
  <c r="B15" i="6"/>
  <c r="B14" i="6"/>
  <c r="H13" i="6"/>
  <c r="B12" i="6"/>
  <c r="G12" i="6" s="1"/>
  <c r="H12" i="6" s="1"/>
  <c r="D12" i="6" s="1"/>
  <c r="B11" i="6"/>
  <c r="G11" i="6" s="1"/>
  <c r="H11" i="6" s="1"/>
  <c r="D11" i="6" s="1"/>
  <c r="G9" i="6"/>
  <c r="H9" i="6" s="1"/>
  <c r="D9" i="6" s="1"/>
  <c r="B8" i="6"/>
  <c r="G8" i="6" s="1"/>
  <c r="H8" i="6" s="1"/>
  <c r="D8" i="6" s="1"/>
  <c r="B7" i="6"/>
  <c r="G7" i="6" s="1"/>
  <c r="H7" i="6" s="1"/>
  <c r="D7" i="6" s="1"/>
  <c r="B6" i="6"/>
  <c r="G6" i="6" s="1"/>
  <c r="B5" i="6"/>
  <c r="F6" i="6" s="1"/>
  <c r="B4" i="6"/>
  <c r="G4" i="6"/>
  <c r="H4" i="6"/>
  <c r="D4" i="6" s="1"/>
  <c r="S2492" i="5"/>
  <c r="B90" i="4"/>
  <c r="H67" i="4"/>
  <c r="P47" i="4"/>
  <c r="P46" i="4"/>
  <c r="P45" i="4"/>
  <c r="P44" i="4"/>
  <c r="P43" i="4"/>
  <c r="Q43" i="4" s="1"/>
  <c r="P41" i="4"/>
  <c r="P40" i="4"/>
  <c r="B40" i="4" s="1"/>
  <c r="A26" i="6" s="1"/>
  <c r="P39" i="4"/>
  <c r="P38" i="4"/>
  <c r="P37" i="4"/>
  <c r="Q37" i="4" s="1"/>
  <c r="P35" i="4"/>
  <c r="P34" i="4"/>
  <c r="P33" i="4"/>
  <c r="P32" i="4"/>
  <c r="P31" i="4"/>
  <c r="Q31" i="4" s="1"/>
  <c r="P29" i="4"/>
  <c r="B29" i="4" s="1"/>
  <c r="A17" i="6" s="1"/>
  <c r="P28" i="4"/>
  <c r="P27" i="4"/>
  <c r="B27" i="4" s="1"/>
  <c r="P26" i="4"/>
  <c r="D11" i="4"/>
  <c r="A5" i="4"/>
  <c r="Q4" i="5"/>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F22" i="6"/>
  <c r="B22" i="6"/>
  <c r="F64" i="6"/>
  <c r="G5" i="6"/>
  <c r="H5" i="6" s="1"/>
  <c r="D5" i="6" s="1"/>
  <c r="G17" i="6"/>
  <c r="H17" i="6" s="1"/>
  <c r="D17" i="6" s="1"/>
  <c r="G15" i="6"/>
  <c r="H15" i="6"/>
  <c r="D15" i="6" s="1"/>
  <c r="B20" i="6"/>
  <c r="B41" i="4"/>
  <c r="A27" i="6" s="1"/>
  <c r="A73" i="2"/>
  <c r="A3" i="2"/>
  <c r="A20" i="2"/>
  <c r="B25" i="3"/>
  <c r="A75" i="2"/>
  <c r="N4" i="5"/>
  <c r="A43" i="2"/>
  <c r="A45" i="2"/>
  <c r="B26" i="4"/>
  <c r="B32" i="4" s="1"/>
  <c r="A12" i="2"/>
  <c r="A63" i="2"/>
  <c r="B13" i="3"/>
  <c r="B29" i="3"/>
  <c r="B9" i="4"/>
  <c r="A5" i="6" s="1"/>
  <c r="B19" i="4"/>
  <c r="H74" i="4"/>
  <c r="A11" i="2"/>
  <c r="A62" i="2"/>
  <c r="C12" i="3"/>
  <c r="A13" i="2"/>
  <c r="A48" i="2"/>
  <c r="A64" i="2"/>
  <c r="C21" i="3"/>
  <c r="B67" i="4"/>
  <c r="A48" i="6" s="1"/>
  <c r="B4" i="5"/>
  <c r="B2006" i="7"/>
  <c r="C17" i="3"/>
  <c r="A4" i="2"/>
  <c r="C9" i="3"/>
  <c r="B4" i="4"/>
  <c r="A9" i="2"/>
  <c r="A60" i="2"/>
  <c r="C27" i="3"/>
  <c r="D25" i="4"/>
  <c r="D67" i="4" s="1"/>
  <c r="A34" i="2"/>
  <c r="A70" i="2"/>
  <c r="C15" i="3"/>
  <c r="C23" i="3"/>
  <c r="B28" i="4"/>
  <c r="B34" i="4" s="1"/>
  <c r="A21" i="6" s="1"/>
  <c r="F4" i="5"/>
  <c r="A2" i="2"/>
  <c r="A19" i="2"/>
  <c r="A37" i="2"/>
  <c r="C8" i="3"/>
  <c r="C24" i="3"/>
  <c r="B17" i="4"/>
  <c r="A9" i="6" s="1"/>
  <c r="H4" i="5"/>
  <c r="J16" i="6"/>
  <c r="J25" i="6"/>
  <c r="J37" i="6"/>
  <c r="J45" i="6"/>
  <c r="J63" i="6"/>
  <c r="J66" i="6"/>
  <c r="A1" i="8"/>
  <c r="I19" i="6"/>
  <c r="I39" i="6"/>
  <c r="I47" i="6"/>
  <c r="I55" i="6"/>
  <c r="I56" i="6"/>
  <c r="I68" i="6"/>
  <c r="A4" i="8"/>
  <c r="A40" i="2"/>
  <c r="A49" i="2"/>
  <c r="B6" i="3"/>
  <c r="B14" i="3"/>
  <c r="B26" i="3"/>
  <c r="B30" i="3"/>
  <c r="B20" i="4"/>
  <c r="A11" i="6" s="1"/>
  <c r="I74" i="4"/>
  <c r="K4" i="5"/>
  <c r="A15" i="2"/>
  <c r="A66" i="2"/>
  <c r="C14" i="3"/>
  <c r="C30" i="3"/>
  <c r="J19" i="6"/>
  <c r="J27" i="6"/>
  <c r="I30" i="6"/>
  <c r="I31" i="6"/>
  <c r="I40" i="6"/>
  <c r="J55" i="6"/>
  <c r="I57" i="6"/>
  <c r="L66" i="6"/>
  <c r="A6" i="2"/>
  <c r="A31" i="2"/>
  <c r="B18" i="3"/>
  <c r="A7" i="2"/>
  <c r="A58" i="2"/>
  <c r="C10" i="3"/>
  <c r="C26" i="3"/>
  <c r="B13" i="4"/>
  <c r="A8" i="2"/>
  <c r="A25" i="2"/>
  <c r="A33" i="2"/>
  <c r="A59" i="2"/>
  <c r="B3" i="3"/>
  <c r="B11" i="3"/>
  <c r="B15" i="3"/>
  <c r="B27" i="3"/>
  <c r="B6" i="4"/>
  <c r="B22" i="4"/>
  <c r="A12" i="6" s="1"/>
  <c r="B46" i="4"/>
  <c r="A31" i="6" s="1"/>
  <c r="B2" i="5"/>
  <c r="B3" i="6"/>
  <c r="I21" i="6"/>
  <c r="J29" i="6"/>
  <c r="J32" i="6"/>
  <c r="I41" i="6"/>
  <c r="J57" i="6"/>
  <c r="I58" i="6"/>
  <c r="D4" i="8"/>
  <c r="I4" i="6"/>
  <c r="J21" i="6"/>
  <c r="I22" i="6"/>
  <c r="I42" i="6"/>
  <c r="I50" i="6"/>
  <c r="I59" i="6"/>
  <c r="L68" i="6"/>
  <c r="A1" i="2"/>
  <c r="A18" i="2"/>
  <c r="A35" i="2"/>
  <c r="A44" i="2"/>
  <c r="A71" i="2"/>
  <c r="B8" i="3"/>
  <c r="B16" i="3"/>
  <c r="B20" i="3"/>
  <c r="B32" i="3"/>
  <c r="B16" i="4"/>
  <c r="A8" i="6" s="1"/>
  <c r="B47" i="4"/>
  <c r="A32" i="6" s="1"/>
  <c r="G4" i="5"/>
  <c r="A1" i="6"/>
  <c r="D3" i="6"/>
  <c r="J5" i="6"/>
  <c r="I6" i="6"/>
  <c r="I8" i="6"/>
  <c r="I10" i="6"/>
  <c r="I11" i="6"/>
  <c r="J22" i="6"/>
  <c r="J34" i="6"/>
  <c r="J42" i="6"/>
  <c r="I51" i="6"/>
  <c r="J59" i="6"/>
  <c r="C5" i="7"/>
  <c r="D1" i="6"/>
  <c r="J7" i="6"/>
  <c r="J9" i="6"/>
  <c r="J10" i="6"/>
  <c r="J12" i="6"/>
  <c r="I24" i="6"/>
  <c r="I36" i="6"/>
  <c r="J51" i="6"/>
  <c r="I52" i="6"/>
  <c r="I62" i="6"/>
  <c r="I65" i="6"/>
  <c r="B10" i="4"/>
  <c r="A6" i="6" s="1"/>
  <c r="G25" i="4"/>
  <c r="G37" i="4" s="1"/>
  <c r="B44" i="4"/>
  <c r="A29" i="6" s="1"/>
  <c r="B85" i="4"/>
  <c r="A60" i="6" s="1"/>
  <c r="A4" i="5"/>
  <c r="I14" i="6"/>
  <c r="I16" i="6"/>
  <c r="I17" i="6"/>
  <c r="I25" i="6"/>
  <c r="J36" i="6"/>
  <c r="J44" i="6"/>
  <c r="J52" i="6"/>
  <c r="J62" i="6"/>
  <c r="I64" i="6"/>
  <c r="J65" i="6"/>
  <c r="B61" i="1"/>
  <c r="H4" i="8"/>
  <c r="I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J987" i="5"/>
  <c r="S606" i="5"/>
  <c r="S610" i="5"/>
  <c r="S598" i="5"/>
  <c r="S532" i="5"/>
  <c r="S356" i="5"/>
  <c r="S343" i="5"/>
  <c r="S315" i="5"/>
  <c r="S357" i="5"/>
  <c r="S383" i="5"/>
  <c r="R983" i="5"/>
  <c r="R872" i="5"/>
  <c r="I851" i="5"/>
  <c r="J775" i="5"/>
  <c r="F678" i="5"/>
  <c r="F967" i="5"/>
  <c r="J265" i="5"/>
  <c r="I967" i="5"/>
  <c r="I829" i="5"/>
  <c r="H752" i="5"/>
  <c r="H578" i="5"/>
  <c r="R967" i="5"/>
  <c r="R829" i="5"/>
  <c r="J752" i="5"/>
  <c r="I578" i="5"/>
  <c r="I265" i="5"/>
  <c r="H265" i="5"/>
  <c r="J578" i="5"/>
  <c r="F982" i="5"/>
  <c r="J672" i="5"/>
  <c r="H982" i="5"/>
  <c r="I650" i="5"/>
  <c r="I1015" i="5"/>
  <c r="I982" i="5"/>
  <c r="J982" i="5"/>
  <c r="J215" i="5"/>
  <c r="J189" i="5"/>
  <c r="R1015"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J391" i="5"/>
  <c r="F942" i="5"/>
  <c r="I799" i="5"/>
  <c r="I775" i="5"/>
  <c r="J602" i="5"/>
  <c r="H602" i="5"/>
  <c r="R891" i="5"/>
  <c r="I602" i="5"/>
  <c r="J115" i="5"/>
  <c r="F115" i="5"/>
  <c r="I115" i="5"/>
  <c r="F265" i="5"/>
  <c r="R115" i="5"/>
  <c r="J696" i="5"/>
  <c r="R762" i="5"/>
  <c r="H648" i="5"/>
  <c r="R419" i="5"/>
  <c r="I696" i="5"/>
  <c r="H696" i="5"/>
  <c r="J419" i="5"/>
  <c r="I648" i="5"/>
  <c r="H419" i="5"/>
  <c r="R447" i="5"/>
  <c r="H415" i="5"/>
  <c r="H395" i="5"/>
  <c r="R415" i="5"/>
  <c r="J447" i="5"/>
  <c r="J395" i="5"/>
  <c r="R395" i="5"/>
  <c r="I496" i="5"/>
  <c r="R808" i="5"/>
  <c r="J239" i="5"/>
  <c r="I608" i="5"/>
  <c r="F808" i="5"/>
  <c r="J314" i="5"/>
  <c r="H239" i="5"/>
  <c r="H883" i="5"/>
  <c r="H447" i="5"/>
  <c r="I808" i="5"/>
  <c r="F175" i="5"/>
  <c r="F883" i="5"/>
  <c r="I883" i="5"/>
  <c r="F314" i="5"/>
  <c r="R883" i="5"/>
  <c r="H942" i="5"/>
  <c r="H391" i="5"/>
  <c r="I942" i="5"/>
  <c r="H767" i="5"/>
  <c r="J680" i="5"/>
  <c r="I680" i="5"/>
  <c r="R391" i="5"/>
  <c r="R942" i="5"/>
  <c r="I767" i="5"/>
  <c r="J767" i="5"/>
  <c r="H600" i="5"/>
  <c r="J644" i="5"/>
  <c r="H680" i="5"/>
  <c r="F680" i="5"/>
  <c r="H869" i="5"/>
  <c r="R754" i="5"/>
  <c r="J439" i="5"/>
  <c r="J293" i="5"/>
  <c r="H277" i="5"/>
  <c r="R979" i="5"/>
  <c r="F817" i="5"/>
  <c r="I580" i="5"/>
  <c r="H293" i="5"/>
  <c r="J869" i="5"/>
  <c r="R580" i="5"/>
  <c r="I888" i="5"/>
  <c r="F738" i="5"/>
  <c r="H580" i="5"/>
  <c r="J277" i="5"/>
  <c r="R869" i="5"/>
  <c r="J592" i="5"/>
  <c r="I87" i="5"/>
  <c r="F888" i="5"/>
  <c r="R730" i="5"/>
  <c r="F524" i="5"/>
  <c r="J580" i="5"/>
  <c r="I869" i="5"/>
  <c r="H730" i="5"/>
  <c r="H592" i="5"/>
  <c r="H439"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H281"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215" i="5"/>
  <c r="I215" i="5"/>
  <c r="F215" i="5"/>
  <c r="R931" i="5"/>
  <c r="J427" i="5"/>
  <c r="R578" i="5"/>
  <c r="F578" i="5"/>
  <c r="R306" i="5"/>
  <c r="H306" i="5"/>
  <c r="J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H712" i="5"/>
  <c r="H427" i="5"/>
  <c r="H43" i="5"/>
  <c r="I43" i="5"/>
  <c r="J43" i="5"/>
  <c r="R43" i="5"/>
  <c r="H91" i="5"/>
  <c r="R91" i="5"/>
  <c r="I91" i="5"/>
  <c r="J91" i="5"/>
  <c r="H794" i="5"/>
  <c r="I794" i="5"/>
  <c r="J794" i="5"/>
  <c r="F794" i="5"/>
  <c r="J1007" i="5"/>
  <c r="H1007" i="5"/>
  <c r="F1007" i="5"/>
  <c r="F632" i="5"/>
  <c r="J632" i="5"/>
  <c r="J829" i="5"/>
  <c r="H829" i="5"/>
  <c r="R814" i="5"/>
  <c r="I814" i="5"/>
  <c r="I443" i="5"/>
  <c r="F443" i="5"/>
  <c r="H163" i="5"/>
  <c r="R163" i="5"/>
  <c r="J163" i="5"/>
  <c r="I163" i="5"/>
  <c r="F163" i="5"/>
  <c r="I290" i="5"/>
  <c r="J943" i="5"/>
  <c r="H943" i="5"/>
  <c r="F943" i="5"/>
  <c r="J888" i="5"/>
  <c r="H888" i="5"/>
  <c r="H979" i="5"/>
  <c r="J979" i="5"/>
  <c r="H774" i="5"/>
  <c r="I774" i="5"/>
  <c r="J774" i="5"/>
  <c r="I710" i="5"/>
  <c r="F710" i="5"/>
  <c r="J576" i="5"/>
  <c r="F576" i="5"/>
  <c r="R576" i="5"/>
  <c r="I423" i="5"/>
  <c r="F423" i="5"/>
  <c r="F379" i="5"/>
  <c r="I379" i="5"/>
  <c r="R297" i="5"/>
  <c r="F297" i="5"/>
  <c r="J290" i="5"/>
  <c r="I738" i="5"/>
  <c r="J738" i="5"/>
  <c r="J746" i="5"/>
  <c r="I746" i="5"/>
  <c r="J1003" i="5"/>
  <c r="H1003" i="5"/>
  <c r="J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F411" i="5"/>
  <c r="I718" i="5"/>
  <c r="J718" i="5"/>
  <c r="F718" i="5"/>
  <c r="J983" i="5"/>
  <c r="H983" i="5"/>
  <c r="F983" i="5"/>
  <c r="J766" i="5"/>
  <c r="I766" i="5"/>
  <c r="F766" i="5"/>
  <c r="H496" i="5"/>
  <c r="F496" i="5"/>
  <c r="R496" i="5"/>
  <c r="J496" i="5"/>
  <c r="H303" i="5"/>
  <c r="I431" i="5"/>
  <c r="F431" i="5"/>
  <c r="I427" i="5"/>
  <c r="F427" i="5"/>
  <c r="B52" i="6"/>
  <c r="G52" i="6" s="1"/>
  <c r="B42" i="6"/>
  <c r="G42" i="6" s="1"/>
  <c r="B35" i="6"/>
  <c r="G35" i="6" s="1"/>
  <c r="G22" i="6"/>
  <c r="H22" i="6" s="1"/>
  <c r="B47" i="6"/>
  <c r="G47" i="6" s="1"/>
  <c r="H992" i="5"/>
  <c r="F992" i="5"/>
  <c r="R992" i="5"/>
  <c r="J992" i="5"/>
  <c r="I99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F529" i="5"/>
  <c r="R529" i="5"/>
  <c r="J529" i="5"/>
  <c r="I529" i="5"/>
  <c r="H529" i="5"/>
  <c r="I486" i="5"/>
  <c r="H486" i="5"/>
  <c r="F486" i="5"/>
  <c r="R486" i="5"/>
  <c r="J486" i="5"/>
  <c r="R467" i="5"/>
  <c r="J467" i="5"/>
  <c r="F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27" i="6"/>
  <c r="G27" i="6" s="1"/>
  <c r="R911" i="5"/>
  <c r="I911" i="5"/>
  <c r="H911" i="5"/>
  <c r="F911" i="5"/>
  <c r="J911" i="5"/>
  <c r="R895" i="5"/>
  <c r="I895" i="5"/>
  <c r="H895" i="5"/>
  <c r="F895" i="5"/>
  <c r="J895" i="5"/>
  <c r="R912" i="5"/>
  <c r="J912" i="5"/>
  <c r="I912" i="5"/>
  <c r="F912" i="5"/>
  <c r="H912" i="5"/>
  <c r="R858" i="5"/>
  <c r="I858" i="5"/>
  <c r="H858" i="5"/>
  <c r="J858" i="5"/>
  <c r="F858" i="5"/>
  <c r="J823" i="5"/>
  <c r="I823" i="5"/>
  <c r="F823" i="5"/>
  <c r="R823" i="5"/>
  <c r="H823" i="5"/>
  <c r="R907" i="5"/>
  <c r="I907" i="5"/>
  <c r="J907" i="5"/>
  <c r="H907" i="5"/>
  <c r="F907" i="5"/>
  <c r="J695" i="5"/>
  <c r="I695" i="5"/>
  <c r="F695" i="5"/>
  <c r="R695" i="5"/>
  <c r="H695" i="5"/>
  <c r="I665" i="5"/>
  <c r="H665" i="5"/>
  <c r="F665" i="5"/>
  <c r="R665" i="5"/>
  <c r="J665" i="5"/>
  <c r="I633" i="5"/>
  <c r="F633" i="5"/>
  <c r="R633" i="5"/>
  <c r="J633" i="5"/>
  <c r="I601" i="5"/>
  <c r="H601" i="5"/>
  <c r="F601" i="5"/>
  <c r="R601" i="5"/>
  <c r="J601" i="5"/>
  <c r="R591" i="5"/>
  <c r="J591" i="5"/>
  <c r="F591" i="5"/>
  <c r="I591" i="5"/>
  <c r="H591" i="5"/>
  <c r="H577" i="5"/>
  <c r="F577" i="5"/>
  <c r="R577" i="5"/>
  <c r="J577" i="5"/>
  <c r="I577" i="5"/>
  <c r="I534" i="5"/>
  <c r="H534" i="5"/>
  <c r="F534" i="5"/>
  <c r="R534" i="5"/>
  <c r="J534" i="5"/>
  <c r="R537" i="5"/>
  <c r="J537" i="5"/>
  <c r="I537" i="5"/>
  <c r="H537" i="5"/>
  <c r="I538" i="5"/>
  <c r="H538" i="5"/>
  <c r="J538" i="5"/>
  <c r="F538" i="5"/>
  <c r="R538" i="5"/>
  <c r="I522" i="5"/>
  <c r="H522" i="5"/>
  <c r="J522" i="5"/>
  <c r="F522" i="5"/>
  <c r="R522" i="5"/>
  <c r="I506" i="5"/>
  <c r="H506" i="5"/>
  <c r="J506" i="5"/>
  <c r="F506" i="5"/>
  <c r="R506" i="5"/>
  <c r="I490" i="5"/>
  <c r="H490" i="5"/>
  <c r="J490" i="5"/>
  <c r="F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0" i="5"/>
  <c r="R960" i="5"/>
  <c r="H960" i="5"/>
  <c r="J960" i="5"/>
  <c r="I960"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968" i="5"/>
  <c r="R968" i="5"/>
  <c r="J968" i="5"/>
  <c r="I968" i="5"/>
  <c r="H968" i="5"/>
  <c r="J989" i="5"/>
  <c r="I989" i="5"/>
  <c r="H989" i="5"/>
  <c r="F989" i="5"/>
  <c r="R989" i="5"/>
  <c r="R866" i="5"/>
  <c r="I866" i="5"/>
  <c r="H866" i="5"/>
  <c r="F866" i="5"/>
  <c r="J866" i="5"/>
  <c r="R859" i="5"/>
  <c r="I859" i="5"/>
  <c r="J859" i="5"/>
  <c r="H859" i="5"/>
  <c r="F85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1008" i="5"/>
  <c r="F1008" i="5"/>
  <c r="R1008" i="5"/>
  <c r="J1008" i="5"/>
  <c r="I1008" i="5"/>
  <c r="F841" i="5"/>
  <c r="R841" i="5"/>
  <c r="I841" i="5"/>
  <c r="J841" i="5"/>
  <c r="H841" i="5"/>
  <c r="F579" i="5"/>
  <c r="I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952" i="5"/>
  <c r="R952" i="5"/>
  <c r="J952" i="5"/>
  <c r="I952" i="5"/>
  <c r="H952" i="5"/>
  <c r="F976" i="5"/>
  <c r="R976" i="5"/>
  <c r="J976" i="5"/>
  <c r="I976" i="5"/>
  <c r="H976" i="5"/>
  <c r="J928" i="5"/>
  <c r="F928" i="5"/>
  <c r="H928"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H597" i="5"/>
  <c r="F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148" i="5"/>
  <c r="H148" i="5"/>
  <c r="F148" i="5"/>
  <c r="R148" i="5"/>
  <c r="I148" i="5"/>
  <c r="A19" i="6"/>
  <c r="I984" i="5"/>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7" i="5"/>
  <c r="AB850" i="5"/>
  <c r="AB853" i="5"/>
  <c r="AB870" i="5"/>
  <c r="AB886" i="5"/>
  <c r="AB904" i="5"/>
  <c r="AB919" i="5"/>
  <c r="AB920" i="5"/>
  <c r="AB923" i="5"/>
  <c r="AB925" i="5"/>
  <c r="AB932" i="5"/>
  <c r="AB936" i="5"/>
  <c r="AB937"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s="1"/>
  <c r="I7" i="5"/>
  <c r="R8" i="5"/>
  <c r="J8" i="5"/>
  <c r="I8" i="5"/>
  <c r="G8" i="5"/>
  <c r="H8" i="5"/>
  <c r="F8" i="5"/>
  <c r="E8" i="5"/>
  <c r="X8" i="5" s="1"/>
  <c r="V209" i="5"/>
  <c r="E209" i="5" s="1"/>
  <c r="X209" i="5" s="1"/>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G6" i="5"/>
  <c r="R6" i="5"/>
  <c r="F6" i="5"/>
  <c r="I6" i="5"/>
  <c r="H6" i="5"/>
  <c r="E6" i="5"/>
  <c r="X6" i="5" s="1"/>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S764" i="5"/>
  <c r="S765" i="5"/>
  <c r="AB765" i="5"/>
  <c r="S766" i="5"/>
  <c r="AB766" i="5"/>
  <c r="AB767" i="5"/>
  <c r="S767" i="5"/>
  <c r="S768" i="5"/>
  <c r="AB768" i="5"/>
  <c r="S769" i="5"/>
  <c r="AB769" i="5"/>
  <c r="S771" i="5"/>
  <c r="AB771"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7" i="5"/>
  <c r="S797" i="5"/>
  <c r="S798" i="5"/>
  <c r="AB799" i="5"/>
  <c r="S799" i="5"/>
  <c r="AB800" i="5"/>
  <c r="S800" i="5"/>
  <c r="AB801" i="5"/>
  <c r="S801" i="5"/>
  <c r="S802" i="5"/>
  <c r="S803" i="5"/>
  <c r="AB803"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S836" i="5"/>
  <c r="S838" i="5"/>
  <c r="AB838" i="5"/>
  <c r="S839" i="5"/>
  <c r="AB839" i="5"/>
  <c r="AB841" i="5"/>
  <c r="S841" i="5"/>
  <c r="S842" i="5"/>
  <c r="AB843" i="5"/>
  <c r="S844" i="5"/>
  <c r="S845" i="5"/>
  <c r="AB845" i="5"/>
  <c r="S846" i="5"/>
  <c r="S847" i="5"/>
  <c r="AB849" i="5"/>
  <c r="S849" i="5"/>
  <c r="AB851" i="5"/>
  <c r="S852" i="5"/>
  <c r="S853" i="5"/>
  <c r="S854" i="5"/>
  <c r="AB854" i="5"/>
  <c r="AB855" i="5"/>
  <c r="S855" i="5"/>
  <c r="AB856" i="5"/>
  <c r="S856" i="5"/>
  <c r="AB857" i="5"/>
  <c r="S858" i="5"/>
  <c r="AB858" i="5"/>
  <c r="AB859" i="5"/>
  <c r="S859" i="5"/>
  <c r="S860" i="5"/>
  <c r="S861" i="5"/>
  <c r="AB861" i="5"/>
  <c r="S862" i="5"/>
  <c r="AB862" i="5"/>
  <c r="AB863" i="5"/>
  <c r="S863" i="5"/>
  <c r="S864" i="5"/>
  <c r="AB864" i="5"/>
  <c r="AB867" i="5"/>
  <c r="S868" i="5"/>
  <c r="S869" i="5"/>
  <c r="AB869" i="5"/>
  <c r="S870" i="5"/>
  <c r="AB871" i="5"/>
  <c r="AB872" i="5"/>
  <c r="AB873" i="5"/>
  <c r="S873" i="5"/>
  <c r="S875" i="5"/>
  <c r="AB875" i="5"/>
  <c r="S876" i="5"/>
  <c r="AB876" i="5"/>
  <c r="AB877" i="5"/>
  <c r="S877" i="5"/>
  <c r="AB878" i="5"/>
  <c r="S878" i="5"/>
  <c r="AB880" i="5"/>
  <c r="S880" i="5"/>
  <c r="AB881" i="5"/>
  <c r="S881" i="5"/>
  <c r="S882" i="5"/>
  <c r="AB882" i="5"/>
  <c r="S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I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J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H1111" i="5"/>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7" i="5" s="1"/>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J1467" i="5" s="1"/>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J1537" i="5" s="1"/>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I1600" i="5" s="1"/>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E1665" i="5" s="1"/>
  <c r="X1665" i="5" s="1"/>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G1709" i="5" s="1"/>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G1859" i="5"/>
  <c r="F1859" i="5"/>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R1946" i="5"/>
  <c r="F1946" i="5"/>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H2075" i="5" s="1"/>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G2265" i="5"/>
  <c r="J2265" i="5"/>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H2280" i="5" s="1"/>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I2289" i="5" s="1"/>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G2317" i="5" s="1"/>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R2325" i="5" s="1"/>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G2337" i="5" s="1"/>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H2341" i="5" s="1"/>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H2349" i="5" s="1"/>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J2371" i="5" s="1"/>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E2379" i="5" s="1"/>
  <c r="X2379" i="5" s="1"/>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G2388" i="5" s="1"/>
  <c r="AB2388" i="5"/>
  <c r="V2389" i="5"/>
  <c r="F2389" i="5" s="1"/>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J2393" i="5" s="1"/>
  <c r="G2394" i="5"/>
  <c r="H2394" i="5"/>
  <c r="I2394" i="5"/>
  <c r="J2394" i="5"/>
  <c r="R2394" i="5"/>
  <c r="F2394" i="5"/>
  <c r="E2394" i="5"/>
  <c r="X2394" i="5" s="1"/>
  <c r="V2395" i="5"/>
  <c r="J2395" i="5" s="1"/>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J2401" i="5" s="1"/>
  <c r="AB2402" i="5"/>
  <c r="V2402" i="5"/>
  <c r="I2402" i="5" s="1"/>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F2413" i="5" s="1"/>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R2417" i="5" s="1"/>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G2422" i="5" s="1"/>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E2429" i="5" s="1"/>
  <c r="X2429" i="5" s="1"/>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G2435" i="5" s="1"/>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J2439" i="5" s="1"/>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I2456" i="5" s="1"/>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G2476" i="5" s="1"/>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R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F855" i="5"/>
  <c r="I855" i="5"/>
  <c r="H855" i="5"/>
  <c r="E855" i="5"/>
  <c r="X855" i="5" s="1"/>
  <c r="R855" i="5"/>
  <c r="J855" i="5"/>
  <c r="E856" i="5"/>
  <c r="X856" i="5" s="1"/>
  <c r="H856" i="5"/>
  <c r="F856" i="5"/>
  <c r="I856" i="5"/>
  <c r="J856" i="5"/>
  <c r="R856" i="5"/>
  <c r="I857" i="5"/>
  <c r="E857" i="5"/>
  <c r="X857" i="5" s="1"/>
  <c r="F857" i="5"/>
  <c r="J857" i="5"/>
  <c r="H857" i="5"/>
  <c r="R857"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G1040" i="5"/>
  <c r="J1040" i="5"/>
  <c r="I1040" i="5"/>
  <c r="R1040" i="5"/>
  <c r="F1040" i="5"/>
  <c r="H1040" i="5"/>
  <c r="E1040" i="5"/>
  <c r="X1040" i="5" s="1"/>
  <c r="J1068" i="5"/>
  <c r="F1068" i="5"/>
  <c r="H1068" i="5"/>
  <c r="E1068" i="5"/>
  <c r="X1068" i="5" s="1"/>
  <c r="G1104" i="5"/>
  <c r="J1104" i="5"/>
  <c r="I1104" i="5"/>
  <c r="R1104" i="5"/>
  <c r="F1104" i="5"/>
  <c r="H1104" i="5"/>
  <c r="E1104" i="5"/>
  <c r="X1104" i="5" s="1"/>
  <c r="G1144" i="5"/>
  <c r="F1144" i="5"/>
  <c r="H1144" i="5"/>
  <c r="R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H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F1457" i="5"/>
  <c r="J1457" i="5"/>
  <c r="G1467" i="5"/>
  <c r="I1467" i="5"/>
  <c r="F1502" i="5"/>
  <c r="R1502" i="5"/>
  <c r="H1502" i="5"/>
  <c r="I1502" i="5"/>
  <c r="J1502" i="5"/>
  <c r="G1513" i="5"/>
  <c r="F1513" i="5"/>
  <c r="I1513" i="5"/>
  <c r="H1513" i="5"/>
  <c r="J1513" i="5"/>
  <c r="R1513" i="5"/>
  <c r="E1513" i="5"/>
  <c r="X1513" i="5" s="1"/>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E1600" i="5"/>
  <c r="X1600" i="5" s="1"/>
  <c r="F1665" i="5"/>
  <c r="R1665" i="5"/>
  <c r="G1685" i="5"/>
  <c r="R1685" i="5"/>
  <c r="J1685" i="5"/>
  <c r="H1685" i="5"/>
  <c r="F1685" i="5"/>
  <c r="I1685" i="5"/>
  <c r="E1685" i="5"/>
  <c r="X1685" i="5" s="1"/>
  <c r="R1709" i="5"/>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R2075" i="5"/>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I2280" i="5"/>
  <c r="G2282" i="5"/>
  <c r="F2282" i="5"/>
  <c r="R2282" i="5"/>
  <c r="H2282" i="5"/>
  <c r="J2282" i="5"/>
  <c r="I2282" i="5"/>
  <c r="E2282" i="5"/>
  <c r="X2282" i="5" s="1"/>
  <c r="F2283" i="5"/>
  <c r="G2283" i="5"/>
  <c r="I2283" i="5"/>
  <c r="R2283" i="5"/>
  <c r="J2283" i="5"/>
  <c r="H2283" i="5"/>
  <c r="E2283" i="5"/>
  <c r="X2283" i="5" s="1"/>
  <c r="R2289" i="5"/>
  <c r="G2289" i="5"/>
  <c r="H2289" i="5"/>
  <c r="F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E2325" i="5"/>
  <c r="X2325" i="5" s="1"/>
  <c r="F2329" i="5"/>
  <c r="G2329" i="5"/>
  <c r="H2329" i="5"/>
  <c r="I2329" i="5"/>
  <c r="J2329" i="5"/>
  <c r="R2329" i="5"/>
  <c r="E2329" i="5"/>
  <c r="X2329" i="5" s="1"/>
  <c r="G2333" i="5"/>
  <c r="H2333" i="5"/>
  <c r="F2333" i="5"/>
  <c r="I2333" i="5"/>
  <c r="J2333" i="5"/>
  <c r="R2333" i="5"/>
  <c r="E2333" i="5"/>
  <c r="X2333" i="5" s="1"/>
  <c r="H2337" i="5"/>
  <c r="I2337" i="5"/>
  <c r="J2337" i="5"/>
  <c r="R2337" i="5"/>
  <c r="F2337" i="5"/>
  <c r="E2337" i="5"/>
  <c r="X2337" i="5" s="1"/>
  <c r="G2341" i="5"/>
  <c r="F2341" i="5"/>
  <c r="I2341" i="5"/>
  <c r="J2341" i="5"/>
  <c r="R2341" i="5"/>
  <c r="E2341" i="5"/>
  <c r="X2341" i="5" s="1"/>
  <c r="G2349" i="5"/>
  <c r="F2349" i="5"/>
  <c r="I2349" i="5"/>
  <c r="J2349" i="5"/>
  <c r="R2349" i="5"/>
  <c r="E2349" i="5"/>
  <c r="X2349" i="5" s="1"/>
  <c r="R2355" i="5"/>
  <c r="J2355" i="5"/>
  <c r="H2355" i="5"/>
  <c r="G2355" i="5"/>
  <c r="I2355" i="5"/>
  <c r="F2355" i="5"/>
  <c r="E2355" i="5"/>
  <c r="X2355" i="5" s="1"/>
  <c r="R2363" i="5"/>
  <c r="F2363" i="5"/>
  <c r="H2363" i="5"/>
  <c r="J2363" i="5"/>
  <c r="G2363" i="5"/>
  <c r="I2363" i="5"/>
  <c r="E2363" i="5"/>
  <c r="X2363" i="5" s="1"/>
  <c r="R2371" i="5"/>
  <c r="E2371" i="5"/>
  <c r="X2371" i="5" s="1"/>
  <c r="F2379" i="5"/>
  <c r="J2381" i="5"/>
  <c r="G2381" i="5"/>
  <c r="R2381" i="5"/>
  <c r="I2381" i="5"/>
  <c r="F2381" i="5"/>
  <c r="H2381" i="5"/>
  <c r="E2381" i="5"/>
  <c r="X2381" i="5" s="1"/>
  <c r="R2388" i="5"/>
  <c r="J2388" i="5"/>
  <c r="R2389" i="5"/>
  <c r="J2389" i="5"/>
  <c r="E2389" i="5"/>
  <c r="X2389" i="5" s="1"/>
  <c r="H2393" i="5"/>
  <c r="E2393" i="5"/>
  <c r="X2393" i="5" s="1"/>
  <c r="R2395" i="5"/>
  <c r="G2395" i="5"/>
  <c r="F2395" i="5"/>
  <c r="F2401" i="5"/>
  <c r="R2401" i="5"/>
  <c r="G2402" i="5"/>
  <c r="H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I2413" i="5"/>
  <c r="J2413" i="5"/>
  <c r="R2413" i="5"/>
  <c r="H2413" i="5"/>
  <c r="E2413" i="5"/>
  <c r="X2413" i="5" s="1"/>
  <c r="F2417" i="5"/>
  <c r="G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I2429" i="5"/>
  <c r="I2434" i="5"/>
  <c r="F2434" i="5"/>
  <c r="H2434" i="5"/>
  <c r="G2434" i="5"/>
  <c r="R2434" i="5"/>
  <c r="J2434" i="5"/>
  <c r="E2434" i="5"/>
  <c r="X2434" i="5" s="1"/>
  <c r="G2439" i="5"/>
  <c r="I2440" i="5"/>
  <c r="J2440" i="5"/>
  <c r="H2440" i="5"/>
  <c r="F2440" i="5"/>
  <c r="G2440" i="5"/>
  <c r="R2440" i="5"/>
  <c r="E2440" i="5"/>
  <c r="X2440" i="5" s="1"/>
  <c r="J2450" i="5"/>
  <c r="G2450" i="5"/>
  <c r="F2450" i="5"/>
  <c r="R2450" i="5"/>
  <c r="I2450" i="5"/>
  <c r="H2450" i="5"/>
  <c r="E2450" i="5"/>
  <c r="X2450" i="5" s="1"/>
  <c r="F2456" i="5"/>
  <c r="H2456" i="5"/>
  <c r="R2456" i="5"/>
  <c r="J2456" i="5"/>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F2476" i="5"/>
  <c r="H2476" i="5"/>
  <c r="H2480" i="5"/>
  <c r="I2480" i="5"/>
  <c r="F2480" i="5"/>
  <c r="G2480" i="5"/>
  <c r="J2480" i="5"/>
  <c r="R2480" i="5"/>
  <c r="E2480" i="5"/>
  <c r="X2480" i="5" s="1"/>
  <c r="T5" i="5"/>
  <c r="G64" i="6" a="1"/>
  <c r="C10" i="6" l="1"/>
  <c r="B26" i="6"/>
  <c r="G26" i="6" s="1"/>
  <c r="B31" i="6"/>
  <c r="G31" i="6" s="1"/>
  <c r="G16" i="6"/>
  <c r="H16" i="6" s="1"/>
  <c r="D16" i="6" s="1"/>
  <c r="B21" i="6"/>
  <c r="B46" i="6" s="1"/>
  <c r="G46" i="6" s="1"/>
  <c r="F26" i="6"/>
  <c r="B35" i="4"/>
  <c r="A22" i="6" s="1"/>
  <c r="G31" i="4"/>
  <c r="G67" i="4"/>
  <c r="D55" i="4"/>
  <c r="B64" i="4"/>
  <c r="A46" i="6" s="1"/>
  <c r="D74" i="4"/>
  <c r="B58" i="4"/>
  <c r="A41" i="6" s="1"/>
  <c r="D31" i="4"/>
  <c r="D43" i="4"/>
  <c r="D37" i="4"/>
  <c r="B52" i="4"/>
  <c r="A36" i="6" s="1"/>
  <c r="B70" i="4"/>
  <c r="A51" i="6" s="1"/>
  <c r="D61" i="4"/>
  <c r="D49" i="4"/>
  <c r="B59" i="4"/>
  <c r="A42" i="6" s="1"/>
  <c r="B71" i="4"/>
  <c r="A52" i="6" s="1"/>
  <c r="B65" i="4"/>
  <c r="A47" i="6" s="1"/>
  <c r="B53" i="4"/>
  <c r="A37" i="6" s="1"/>
  <c r="A16" i="6"/>
  <c r="G49" i="4"/>
  <c r="G74" i="4"/>
  <c r="J2498" i="5"/>
  <c r="E2498" i="5"/>
  <c r="F2498" i="5"/>
  <c r="G1951" i="5"/>
  <c r="E1951" i="5"/>
  <c r="X1951" i="5" s="1"/>
  <c r="R1951" i="5"/>
  <c r="I1951" i="5"/>
  <c r="J1951" i="5"/>
  <c r="G2429" i="5"/>
  <c r="I2388" i="5"/>
  <c r="F2280" i="5"/>
  <c r="E2075" i="5"/>
  <c r="X2075" i="5" s="1"/>
  <c r="F1709" i="5"/>
  <c r="G2498" i="5"/>
  <c r="I1068" i="5"/>
  <c r="R1068" i="5"/>
  <c r="A15" i="6"/>
  <c r="B33" i="4"/>
  <c r="A20" i="6" s="1"/>
  <c r="E2265" i="5"/>
  <c r="X2265" i="5" s="1"/>
  <c r="F2265" i="5"/>
  <c r="H2265" i="5"/>
  <c r="I2265" i="5"/>
  <c r="R2265" i="5"/>
  <c r="E2435" i="5"/>
  <c r="X2435" i="5" s="1"/>
  <c r="I2401" i="5"/>
  <c r="G2379" i="5"/>
  <c r="H2435" i="5"/>
  <c r="H2429" i="5"/>
  <c r="H2401" i="5"/>
  <c r="H2388" i="5"/>
  <c r="R2280" i="5"/>
  <c r="I2075" i="5"/>
  <c r="J1665" i="5"/>
  <c r="H1951" i="5"/>
  <c r="I2435" i="5"/>
  <c r="H209" i="5"/>
  <c r="G55" i="4"/>
  <c r="G61" i="4"/>
  <c r="G43" i="4"/>
  <c r="E2439" i="5"/>
  <c r="X2439" i="5" s="1"/>
  <c r="F2429" i="5"/>
  <c r="J2280" i="5"/>
  <c r="F2435" i="5"/>
  <c r="F2388" i="5"/>
  <c r="E1709" i="5"/>
  <c r="X1709" i="5" s="1"/>
  <c r="G1665" i="5"/>
  <c r="E1502" i="5"/>
  <c r="X1502" i="5" s="1"/>
  <c r="G1502" i="5"/>
  <c r="G1258" i="5"/>
  <c r="I1258" i="5"/>
  <c r="J1144" i="5"/>
  <c r="I1144" i="5"/>
  <c r="D22" i="6"/>
  <c r="K68" i="6"/>
  <c r="J2476" i="5"/>
  <c r="R2439" i="5"/>
  <c r="R2435" i="5"/>
  <c r="F2422" i="5"/>
  <c r="R2402" i="5"/>
  <c r="E2395" i="5"/>
  <c r="X2395" i="5" s="1"/>
  <c r="G2393" i="5"/>
  <c r="H2389" i="5"/>
  <c r="R2379" i="5"/>
  <c r="H2371" i="5"/>
  <c r="F2075" i="5"/>
  <c r="H1709" i="5"/>
  <c r="H1665" i="5"/>
  <c r="H1467" i="5"/>
  <c r="I1457" i="5"/>
  <c r="G1068" i="5"/>
  <c r="R209" i="5"/>
  <c r="F1951" i="5"/>
  <c r="G1537" i="5"/>
  <c r="H1537" i="5"/>
  <c r="E2476" i="5"/>
  <c r="X2476" i="5" s="1"/>
  <c r="G2401" i="5"/>
  <c r="R2393" i="5"/>
  <c r="J2379" i="5"/>
  <c r="I2371" i="5"/>
  <c r="G2280" i="5"/>
  <c r="J2075" i="5"/>
  <c r="R1537" i="5"/>
  <c r="R1457" i="5"/>
  <c r="F209" i="5"/>
  <c r="I2476" i="5"/>
  <c r="I2439" i="5"/>
  <c r="J2435" i="5"/>
  <c r="R2429" i="5"/>
  <c r="I2422" i="5"/>
  <c r="F2402" i="5"/>
  <c r="I2395" i="5"/>
  <c r="I2393" i="5"/>
  <c r="G2389" i="5"/>
  <c r="I2379" i="5"/>
  <c r="F2371" i="5"/>
  <c r="G2075" i="5"/>
  <c r="I1709" i="5"/>
  <c r="I1665" i="5"/>
  <c r="I1537" i="5"/>
  <c r="F1467" i="5"/>
  <c r="I2498" i="5"/>
  <c r="R1859" i="5"/>
  <c r="H1859" i="5"/>
  <c r="E1859" i="5"/>
  <c r="X1859" i="5" s="1"/>
  <c r="I1859" i="5"/>
  <c r="J1859" i="5"/>
  <c r="I209" i="5"/>
  <c r="J209" i="5"/>
  <c r="G209" i="5"/>
  <c r="H1457" i="5"/>
  <c r="E1457" i="5"/>
  <c r="X1457" i="5" s="1"/>
  <c r="G2456" i="5"/>
  <c r="F2439" i="5"/>
  <c r="E2422" i="5"/>
  <c r="X2422" i="5" s="1"/>
  <c r="J2402" i="5"/>
  <c r="I2389" i="5"/>
  <c r="E1467" i="5"/>
  <c r="X1467" i="5" s="1"/>
  <c r="R2476" i="5"/>
  <c r="E2456" i="5"/>
  <c r="X2456" i="5" s="1"/>
  <c r="H2439" i="5"/>
  <c r="J2429" i="5"/>
  <c r="R2422" i="5"/>
  <c r="E2401" i="5"/>
  <c r="X2401" i="5" s="1"/>
  <c r="H2395" i="5"/>
  <c r="F2393" i="5"/>
  <c r="E2388" i="5"/>
  <c r="X2388" i="5" s="1"/>
  <c r="H2379" i="5"/>
  <c r="G2371" i="5"/>
  <c r="E2280" i="5"/>
  <c r="X2280" i="5" s="1"/>
  <c r="J1709" i="5"/>
  <c r="F1537" i="5"/>
  <c r="R1467" i="5"/>
  <c r="H2498" i="5"/>
  <c r="I1946" i="5"/>
  <c r="E1946" i="5"/>
  <c r="X1946" i="5" s="1"/>
  <c r="J1946" i="5"/>
  <c r="H1946" i="5"/>
  <c r="G1946" i="5"/>
  <c r="J406" i="5"/>
  <c r="H579" i="5"/>
  <c r="J567" i="5"/>
  <c r="H678" i="5"/>
  <c r="G21" i="6"/>
  <c r="H21" i="6" s="1"/>
  <c r="B51" i="6"/>
  <c r="G51" i="6" s="1"/>
  <c r="B37" i="6"/>
  <c r="G37" i="6" s="1"/>
  <c r="F27" i="6"/>
  <c r="B32" i="6"/>
  <c r="G32" i="6" s="1"/>
  <c r="F19" i="6"/>
  <c r="E984" i="5"/>
  <c r="X984" i="5" s="1"/>
  <c r="E859" i="5"/>
  <c r="X859" i="5" s="1"/>
  <c r="G859" i="5"/>
  <c r="E679" i="5"/>
  <c r="X679" i="5" s="1"/>
  <c r="G679" i="5"/>
  <c r="I679" i="5"/>
  <c r="I672" i="5"/>
  <c r="F672" i="5"/>
  <c r="G672" i="5"/>
  <c r="E579" i="5"/>
  <c r="X579" i="5" s="1"/>
  <c r="G378" i="5"/>
  <c r="E378" i="5"/>
  <c r="X378" i="5" s="1"/>
  <c r="E116" i="5"/>
  <c r="X116" i="5" s="1"/>
  <c r="G116" i="5"/>
  <c r="C4" i="5"/>
  <c r="D5" i="7"/>
  <c r="D4" i="5"/>
  <c r="E4" i="5"/>
  <c r="A38" i="2"/>
  <c r="B17" i="3"/>
  <c r="C3" i="3"/>
  <c r="A29" i="2"/>
  <c r="B39" i="4"/>
  <c r="C28" i="3"/>
  <c r="C5" i="3"/>
  <c r="A21" i="2"/>
  <c r="B24" i="4"/>
  <c r="C31" i="3"/>
  <c r="A54" i="2"/>
  <c r="J14" i="6"/>
  <c r="I46" i="6"/>
  <c r="J26" i="6"/>
  <c r="L65" i="6"/>
  <c r="A65" i="2"/>
  <c r="I4" i="4"/>
  <c r="A32" i="2"/>
  <c r="I32" i="6"/>
  <c r="J68" i="6"/>
  <c r="A24" i="2"/>
  <c r="B21" i="4"/>
  <c r="A42" i="2"/>
  <c r="B19" i="3"/>
  <c r="J30" i="6"/>
  <c r="L67" i="6"/>
  <c r="I34" i="6"/>
  <c r="B5" i="7"/>
  <c r="A53" i="2"/>
  <c r="B24" i="3"/>
  <c r="J4" i="6"/>
  <c r="C4" i="6" s="1"/>
  <c r="I12" i="6"/>
  <c r="C12" i="6" s="1"/>
  <c r="I60" i="6"/>
  <c r="J11" i="6"/>
  <c r="C11" i="6" s="1"/>
  <c r="J60" i="6"/>
  <c r="J24" i="6"/>
  <c r="I63" i="6"/>
  <c r="C4" i="8"/>
  <c r="E4" i="8"/>
  <c r="J4" i="5"/>
  <c r="C19" i="3"/>
  <c r="A46" i="2"/>
  <c r="G3" i="5"/>
  <c r="B7" i="4"/>
  <c r="C13" i="3"/>
  <c r="A39" i="2"/>
  <c r="A17" i="2"/>
  <c r="B15" i="4"/>
  <c r="A7" i="6" s="1"/>
  <c r="A72" i="2"/>
  <c r="J15" i="6"/>
  <c r="I54" i="6"/>
  <c r="I27" i="6"/>
  <c r="J67" i="6"/>
  <c r="B2" i="3"/>
  <c r="B12" i="4"/>
  <c r="A50" i="2"/>
  <c r="A3" i="6"/>
  <c r="J39" i="6"/>
  <c r="B4" i="8"/>
  <c r="A41" i="2"/>
  <c r="B38" i="4"/>
  <c r="A51" i="2"/>
  <c r="B23" i="3"/>
  <c r="A91" i="4"/>
  <c r="J31" i="6"/>
  <c r="A1" i="7"/>
  <c r="J41" i="6"/>
  <c r="G4" i="8"/>
  <c r="A61" i="2"/>
  <c r="B28" i="3"/>
  <c r="B74" i="4"/>
  <c r="A53" i="6" s="1"/>
  <c r="A55" i="2"/>
  <c r="C20" i="3"/>
  <c r="P4" i="5"/>
  <c r="B5" i="3"/>
  <c r="J2" i="5"/>
  <c r="C29" i="3"/>
  <c r="A26" i="2"/>
  <c r="A52" i="2"/>
  <c r="C16" i="3"/>
  <c r="J17" i="6"/>
  <c r="C17" i="6" s="1"/>
  <c r="J64" i="6"/>
  <c r="J46" i="6"/>
  <c r="I69" i="6"/>
  <c r="B10" i="3"/>
  <c r="B45" i="4"/>
  <c r="A30" i="6" s="1"/>
  <c r="C6" i="3"/>
  <c r="I20" i="6"/>
  <c r="J47" i="6"/>
  <c r="A14" i="2"/>
  <c r="C2" i="3"/>
  <c r="L4" i="5"/>
  <c r="A68" i="2"/>
  <c r="B31" i="3"/>
  <c r="M4" i="5"/>
  <c r="J40" i="6"/>
  <c r="C3" i="6"/>
  <c r="J49" i="6"/>
  <c r="A10" i="2"/>
  <c r="B4" i="3"/>
  <c r="B8" i="4"/>
  <c r="A4" i="6" s="1"/>
  <c r="B3" i="5"/>
  <c r="I7" i="6"/>
  <c r="C7" i="6" s="1"/>
  <c r="I35" i="6"/>
  <c r="J6" i="6"/>
  <c r="J35" i="6"/>
  <c r="F5" i="7"/>
  <c r="I4" i="5"/>
  <c r="I37" i="6"/>
  <c r="I66" i="6"/>
  <c r="B9" i="3"/>
  <c r="C25" i="3"/>
  <c r="C4" i="3"/>
  <c r="B21" i="3"/>
  <c r="A28" i="2"/>
  <c r="A30" i="2"/>
  <c r="B73" i="4"/>
  <c r="A56" i="2"/>
  <c r="C11" i="3"/>
  <c r="C7" i="3"/>
  <c r="D2" i="4"/>
  <c r="I26" i="6"/>
  <c r="I67" i="6"/>
  <c r="J54" i="6"/>
  <c r="A23" i="2"/>
  <c r="B22" i="3"/>
  <c r="C22" i="3"/>
  <c r="I29" i="6"/>
  <c r="J56" i="6"/>
  <c r="A57" i="2"/>
  <c r="C18" i="3"/>
  <c r="A16" i="2"/>
  <c r="B7" i="3"/>
  <c r="B14" i="4"/>
  <c r="J20" i="6"/>
  <c r="I49" i="6"/>
  <c r="I5" i="6"/>
  <c r="C5" i="6" s="1"/>
  <c r="J58" i="6"/>
  <c r="A27" i="2"/>
  <c r="B12" i="3"/>
  <c r="B25" i="4"/>
  <c r="A13" i="6" s="1"/>
  <c r="O4" i="5"/>
  <c r="I9" i="6"/>
  <c r="C9" i="6" s="1"/>
  <c r="J50" i="6"/>
  <c r="J8" i="6"/>
  <c r="C8" i="6" s="1"/>
  <c r="I44" i="6"/>
  <c r="B18" i="4"/>
  <c r="A10" i="6" s="1"/>
  <c r="I15" i="6"/>
  <c r="I45" i="6"/>
  <c r="F4" i="8"/>
  <c r="B30" i="6"/>
  <c r="G30" i="6" s="1"/>
  <c r="B25" i="6"/>
  <c r="G25" i="6" s="1"/>
  <c r="F25" i="6"/>
  <c r="I720" i="5"/>
  <c r="R720" i="5"/>
  <c r="G720" i="5"/>
  <c r="E597" i="5"/>
  <c r="X597" i="5" s="1"/>
  <c r="G597" i="5"/>
  <c r="F567" i="5"/>
  <c r="G567" i="5"/>
  <c r="G158" i="5"/>
  <c r="E158" i="5"/>
  <c r="X158" i="5" s="1"/>
  <c r="V1012" i="5"/>
  <c r="G1012" i="5" s="1"/>
  <c r="V1004" i="5"/>
  <c r="G1004" i="5" s="1"/>
  <c r="V996" i="5"/>
  <c r="G996" i="5"/>
  <c r="V988" i="5"/>
  <c r="V980" i="5"/>
  <c r="G980" i="5" s="1"/>
  <c r="V964" i="5"/>
  <c r="G964" i="5"/>
  <c r="V956" i="5"/>
  <c r="G956" i="5"/>
  <c r="G948" i="5"/>
  <c r="G940" i="5"/>
  <c r="V940" i="5"/>
  <c r="G932" i="5"/>
  <c r="V932" i="5"/>
  <c r="V924" i="5"/>
  <c r="G924" i="5"/>
  <c r="V916" i="5"/>
  <c r="G916" i="5"/>
  <c r="V908" i="5"/>
  <c r="G908" i="5" s="1"/>
  <c r="V900" i="5"/>
  <c r="G900" i="5" s="1"/>
  <c r="V892" i="5"/>
  <c r="V884" i="5"/>
  <c r="G884" i="5"/>
  <c r="V876" i="5"/>
  <c r="G876" i="5" s="1"/>
  <c r="V868" i="5"/>
  <c r="G868" i="5" s="1"/>
  <c r="V852" i="5"/>
  <c r="G852" i="5" s="1"/>
  <c r="V844" i="5"/>
  <c r="G844" i="5" s="1"/>
  <c r="V836" i="5"/>
  <c r="G836" i="5"/>
  <c r="V828" i="5"/>
  <c r="G828" i="5"/>
  <c r="V820" i="5"/>
  <c r="AB820" i="5"/>
  <c r="G820" i="5"/>
  <c r="V812" i="5"/>
  <c r="AB812" i="5"/>
  <c r="G812" i="5"/>
  <c r="G796" i="5"/>
  <c r="V788" i="5"/>
  <c r="G788" i="5" s="1"/>
  <c r="G780" i="5"/>
  <c r="V780" i="5"/>
  <c r="V772" i="5"/>
  <c r="G772" i="5"/>
  <c r="V764" i="5"/>
  <c r="G764" i="5"/>
  <c r="V756" i="5"/>
  <c r="G756" i="5" s="1"/>
  <c r="G748" i="5"/>
  <c r="V748" i="5"/>
  <c r="AB68" i="5"/>
  <c r="V68" i="5"/>
  <c r="G68" i="5" s="1"/>
  <c r="AB44" i="5"/>
  <c r="G65" i="6" s="1"/>
  <c r="V44" i="5"/>
  <c r="G44" i="5"/>
  <c r="T2260" i="5"/>
  <c r="S2260" i="5"/>
  <c r="T1940" i="5"/>
  <c r="S1940" i="5"/>
  <c r="B83" i="4"/>
  <c r="A59" i="6" s="1"/>
  <c r="B43" i="4"/>
  <c r="A28" i="6" s="1"/>
  <c r="B77" i="4"/>
  <c r="A55" i="6" s="1"/>
  <c r="B61" i="4"/>
  <c r="A43" i="6" s="1"/>
  <c r="B49" i="4"/>
  <c r="A33" i="6" s="1"/>
  <c r="B79" i="4"/>
  <c r="A57" i="6" s="1"/>
  <c r="B55" i="4"/>
  <c r="A38" i="6" s="1"/>
  <c r="B89" i="4"/>
  <c r="A63" i="6" s="1"/>
  <c r="V804" i="5"/>
  <c r="G804" i="5" s="1"/>
  <c r="V796" i="5"/>
  <c r="E596" i="5"/>
  <c r="X596" i="5" s="1"/>
  <c r="G596" i="5"/>
  <c r="F596" i="5"/>
  <c r="E411" i="5"/>
  <c r="X411" i="5" s="1"/>
  <c r="I411" i="5"/>
  <c r="G411" i="5"/>
  <c r="R411" i="5"/>
  <c r="G218" i="5"/>
  <c r="E218" i="5"/>
  <c r="X218" i="5" s="1"/>
  <c r="H194" i="5"/>
  <c r="R194" i="5"/>
  <c r="E167" i="5"/>
  <c r="X167" i="5" s="1"/>
  <c r="G167" i="5"/>
  <c r="E1111" i="5"/>
  <c r="X1111" i="5" s="1"/>
  <c r="R1058" i="5"/>
  <c r="R1024" i="5"/>
  <c r="AB1058" i="5"/>
  <c r="AB764" i="5"/>
  <c r="F158" i="5"/>
  <c r="AB2447" i="5"/>
  <c r="J984" i="5"/>
  <c r="A14" i="6"/>
  <c r="I597" i="5"/>
  <c r="I928" i="5"/>
  <c r="J579" i="5"/>
  <c r="F51" i="6"/>
  <c r="H51" i="6" s="1"/>
  <c r="D51" i="6" s="1"/>
  <c r="F31" i="6"/>
  <c r="H31" i="6" s="1"/>
  <c r="D31" i="6" s="1"/>
  <c r="I596" i="5"/>
  <c r="B31" i="4"/>
  <c r="A18" i="6" s="1"/>
  <c r="H6" i="6"/>
  <c r="G490" i="5"/>
  <c r="E526" i="5"/>
  <c r="X526" i="5" s="1"/>
  <c r="G526" i="5"/>
  <c r="E243" i="5"/>
  <c r="X243" i="5" s="1"/>
  <c r="R243" i="5"/>
  <c r="G243" i="5"/>
  <c r="I243" i="5"/>
  <c r="E227" i="5"/>
  <c r="X227" i="5" s="1"/>
  <c r="G227" i="5"/>
  <c r="E222" i="5"/>
  <c r="X222" i="5" s="1"/>
  <c r="E205" i="5"/>
  <c r="X205" i="5" s="1"/>
  <c r="G205" i="5"/>
  <c r="E166" i="5"/>
  <c r="X166" i="5" s="1"/>
  <c r="G166" i="5"/>
  <c r="E60" i="5"/>
  <c r="X60" i="5" s="1"/>
  <c r="G60" i="5"/>
  <c r="E17" i="5"/>
  <c r="X17" i="5" s="1"/>
  <c r="G17" i="5"/>
  <c r="AB996" i="5"/>
  <c r="AB884" i="5"/>
  <c r="AB868" i="5"/>
  <c r="AB796" i="5"/>
  <c r="E383" i="5"/>
  <c r="X383" i="5" s="1"/>
  <c r="R158" i="5"/>
  <c r="R984" i="5"/>
  <c r="R579" i="5"/>
  <c r="B45" i="6"/>
  <c r="G45" i="6" s="1"/>
  <c r="H720" i="5"/>
  <c r="C22" i="6"/>
  <c r="B19" i="6"/>
  <c r="E1003" i="5"/>
  <c r="X1003" i="5" s="1"/>
  <c r="G1003" i="5"/>
  <c r="F1003" i="5"/>
  <c r="E639" i="5"/>
  <c r="X639" i="5" s="1"/>
  <c r="G639" i="5"/>
  <c r="E633" i="5"/>
  <c r="X633" i="5" s="1"/>
  <c r="H633" i="5"/>
  <c r="J281" i="5"/>
  <c r="G281" i="5"/>
  <c r="E259" i="5"/>
  <c r="X259" i="5" s="1"/>
  <c r="G259" i="5"/>
  <c r="E242" i="5"/>
  <c r="X242" i="5" s="1"/>
  <c r="G242" i="5"/>
  <c r="E226" i="5"/>
  <c r="X226" i="5" s="1"/>
  <c r="G226" i="5"/>
  <c r="E81" i="5"/>
  <c r="X81" i="5" s="1"/>
  <c r="G81" i="5"/>
  <c r="E59" i="5"/>
  <c r="X59" i="5" s="1"/>
  <c r="G59" i="5"/>
  <c r="E42" i="5"/>
  <c r="X42" i="5" s="1"/>
  <c r="G42" i="5"/>
  <c r="J1111" i="5"/>
  <c r="I1058" i="5"/>
  <c r="F1024" i="5"/>
  <c r="H1018" i="5"/>
  <c r="AB1012" i="5"/>
  <c r="AB980" i="5"/>
  <c r="AB852" i="5"/>
  <c r="AB772" i="5"/>
  <c r="R383" i="5"/>
  <c r="J158" i="5"/>
  <c r="AB844" i="5"/>
  <c r="F984" i="5"/>
  <c r="F406" i="5"/>
  <c r="R928" i="5"/>
  <c r="B50" i="6"/>
  <c r="G50" i="6" s="1"/>
  <c r="R596" i="5"/>
  <c r="B81" i="4"/>
  <c r="A58" i="6" s="1"/>
  <c r="B75" i="4"/>
  <c r="A54" i="6" s="1"/>
  <c r="G194" i="5"/>
  <c r="V972" i="5"/>
  <c r="G972" i="5" s="1"/>
  <c r="V948" i="5"/>
  <c r="E840" i="5"/>
  <c r="X840" i="5" s="1"/>
  <c r="G840" i="5"/>
  <c r="I632" i="5"/>
  <c r="R632" i="5"/>
  <c r="G632" i="5"/>
  <c r="E537" i="5"/>
  <c r="X537" i="5" s="1"/>
  <c r="F537" i="5"/>
  <c r="E531" i="5"/>
  <c r="X531" i="5" s="1"/>
  <c r="G531" i="5"/>
  <c r="E333" i="5"/>
  <c r="X333" i="5" s="1"/>
  <c r="G333" i="5"/>
  <c r="E280" i="5"/>
  <c r="X280" i="5" s="1"/>
  <c r="G280" i="5"/>
  <c r="G97" i="5"/>
  <c r="E97" i="5"/>
  <c r="X97" i="5" s="1"/>
  <c r="E80" i="5"/>
  <c r="X80" i="5" s="1"/>
  <c r="G80" i="5"/>
  <c r="H1058" i="5"/>
  <c r="G1024" i="5"/>
  <c r="F1018" i="5"/>
  <c r="AB860" i="5"/>
  <c r="J383" i="5"/>
  <c r="AB1111" i="5"/>
  <c r="AB940" i="5"/>
  <c r="H984" i="5"/>
  <c r="H406" i="5"/>
  <c r="G20" i="6"/>
  <c r="H567" i="5"/>
  <c r="B87" i="4"/>
  <c r="A62" i="6" s="1"/>
  <c r="G406" i="5"/>
  <c r="E979" i="5"/>
  <c r="X979" i="5" s="1"/>
  <c r="G979" i="5"/>
  <c r="F979" i="5"/>
  <c r="I979" i="5"/>
  <c r="G971" i="5"/>
  <c r="R971" i="5"/>
  <c r="E847" i="5"/>
  <c r="X847" i="5" s="1"/>
  <c r="G847" i="5"/>
  <c r="E775" i="5"/>
  <c r="X775" i="5" s="1"/>
  <c r="H775" i="5"/>
  <c r="G775" i="5"/>
  <c r="H766" i="5"/>
  <c r="G766" i="5"/>
  <c r="E667" i="5"/>
  <c r="X667" i="5" s="1"/>
  <c r="G667" i="5"/>
  <c r="E542" i="5"/>
  <c r="X542" i="5" s="1"/>
  <c r="G542" i="5"/>
  <c r="E462" i="5"/>
  <c r="X462" i="5" s="1"/>
  <c r="G462" i="5"/>
  <c r="E338" i="5"/>
  <c r="X338" i="5" s="1"/>
  <c r="G338" i="5"/>
  <c r="E106" i="5"/>
  <c r="X106" i="5" s="1"/>
  <c r="G106" i="5"/>
  <c r="AB924" i="5"/>
  <c r="AB836" i="5"/>
  <c r="AB804" i="5"/>
  <c r="AB748" i="5"/>
  <c r="H383" i="5"/>
  <c r="AB900" i="5"/>
  <c r="I406" i="5"/>
  <c r="J597" i="5"/>
  <c r="I567" i="5"/>
  <c r="B40" i="6"/>
  <c r="G40" i="6" s="1"/>
  <c r="H411" i="5"/>
  <c r="J411" i="5"/>
  <c r="H596" i="5"/>
  <c r="J678" i="5"/>
  <c r="C51" i="6"/>
  <c r="B37" i="4"/>
  <c r="A23" i="6" s="1"/>
  <c r="C21" i="6"/>
  <c r="G14" i="6"/>
  <c r="H14" i="6" s="1"/>
  <c r="G633" i="5"/>
  <c r="G395" i="5"/>
  <c r="G915" i="5"/>
  <c r="F915" i="5"/>
  <c r="V860" i="5"/>
  <c r="G860" i="5" s="1"/>
  <c r="G774" i="5"/>
  <c r="F774" i="5"/>
  <c r="E659" i="5"/>
  <c r="X659" i="5" s="1"/>
  <c r="G659" i="5"/>
  <c r="E490" i="5"/>
  <c r="X490" i="5" s="1"/>
  <c r="E467" i="5"/>
  <c r="X467" i="5" s="1"/>
  <c r="G467" i="5"/>
  <c r="I467" i="5"/>
  <c r="G888" i="5"/>
  <c r="G385" i="5"/>
  <c r="G149" i="5"/>
  <c r="E394" i="5"/>
  <c r="X394" i="5" s="1"/>
  <c r="G394" i="5"/>
  <c r="E290" i="5"/>
  <c r="X290" i="5" s="1"/>
  <c r="G290" i="5"/>
  <c r="G247" i="5"/>
  <c r="E247" i="5"/>
  <c r="X247" i="5" s="1"/>
  <c r="G231" i="5"/>
  <c r="E231" i="5"/>
  <c r="X231" i="5" s="1"/>
  <c r="E65" i="5"/>
  <c r="X65" i="5" s="1"/>
  <c r="G65" i="5"/>
  <c r="G911" i="5"/>
  <c r="G599" i="5"/>
  <c r="G575" i="5"/>
  <c r="G130" i="5"/>
  <c r="E426" i="5"/>
  <c r="X426" i="5" s="1"/>
  <c r="G426" i="5"/>
  <c r="E263" i="5"/>
  <c r="X263" i="5" s="1"/>
  <c r="E210" i="5"/>
  <c r="X210" i="5" s="1"/>
  <c r="G210" i="5"/>
  <c r="E64" i="5"/>
  <c r="X64" i="5" s="1"/>
  <c r="G64" i="5"/>
  <c r="E30" i="5"/>
  <c r="X30" i="5" s="1"/>
  <c r="G30" i="5"/>
  <c r="F20" i="6"/>
  <c r="H20" i="6" s="1"/>
  <c r="D20" i="6" s="1"/>
  <c r="G518" i="5"/>
  <c r="G431" i="5"/>
  <c r="E431" i="5"/>
  <c r="X431" i="5" s="1"/>
  <c r="G375" i="5"/>
  <c r="E375" i="5"/>
  <c r="X375" i="5" s="1"/>
  <c r="E208" i="5"/>
  <c r="X208" i="5" s="1"/>
  <c r="G208" i="5"/>
  <c r="G126" i="5"/>
  <c r="E126" i="5"/>
  <c r="X126" i="5" s="1"/>
  <c r="E120" i="5"/>
  <c r="X120" i="5" s="1"/>
  <c r="G120" i="5"/>
  <c r="G605" i="5"/>
  <c r="G533" i="5"/>
  <c r="E369" i="5"/>
  <c r="X369" i="5" s="1"/>
  <c r="E250" i="5"/>
  <c r="X250" i="5" s="1"/>
  <c r="G250" i="5"/>
  <c r="E234" i="5"/>
  <c r="X234" i="5" s="1"/>
  <c r="G234" i="5"/>
  <c r="E88" i="5"/>
  <c r="X88" i="5" s="1"/>
  <c r="G14" i="5"/>
  <c r="E14" i="5"/>
  <c r="X14" i="5" s="1"/>
  <c r="G255" i="5"/>
  <c r="E255" i="5"/>
  <c r="X255" i="5" s="1"/>
  <c r="G239" i="5"/>
  <c r="E239" i="5"/>
  <c r="X239" i="5" s="1"/>
  <c r="E56" i="5"/>
  <c r="X56" i="5" s="1"/>
  <c r="G56" i="5"/>
  <c r="G435" i="5"/>
  <c r="G345" i="5"/>
  <c r="G328" i="5"/>
  <c r="G196" i="5"/>
  <c r="E434" i="5"/>
  <c r="X434" i="5" s="1"/>
  <c r="G434" i="5"/>
  <c r="E129" i="5"/>
  <c r="X129" i="5" s="1"/>
  <c r="G129" i="5"/>
  <c r="E38" i="5"/>
  <c r="X38" i="5" s="1"/>
  <c r="G38" i="5"/>
  <c r="T1636" i="5"/>
  <c r="S1636" i="5"/>
  <c r="T1604" i="5"/>
  <c r="S1604" i="5"/>
  <c r="T1572" i="5"/>
  <c r="S1572" i="5"/>
  <c r="T1396" i="5"/>
  <c r="S1396" i="5"/>
  <c r="T1380" i="5"/>
  <c r="S1380" i="5"/>
  <c r="T2004" i="5"/>
  <c r="S2004" i="5"/>
  <c r="T2132" i="5"/>
  <c r="S2132" i="5"/>
  <c r="E5" i="7"/>
  <c r="G64" i="6"/>
  <c r="B36" i="6" l="1"/>
  <c r="G36" i="6" s="1"/>
  <c r="B41" i="6"/>
  <c r="G41" i="6" s="1"/>
  <c r="C26" i="6"/>
  <c r="C16" i="6"/>
  <c r="F36" i="6"/>
  <c r="H36" i="6" s="1"/>
  <c r="F41" i="6"/>
  <c r="F67" i="6"/>
  <c r="F46" i="6"/>
  <c r="H46" i="6" s="1"/>
  <c r="D46" i="6" s="1"/>
  <c r="H26" i="6"/>
  <c r="D26" i="6" s="1"/>
  <c r="C15" i="6"/>
  <c r="H820" i="5"/>
  <c r="R820" i="5"/>
  <c r="E820" i="5"/>
  <c r="X820" i="5" s="1"/>
  <c r="J820" i="5"/>
  <c r="F820" i="5"/>
  <c r="I820" i="5"/>
  <c r="I892" i="5"/>
  <c r="E892" i="5"/>
  <c r="X892" i="5" s="1"/>
  <c r="H892" i="5"/>
  <c r="F892" i="5"/>
  <c r="J892" i="5"/>
  <c r="R892" i="5"/>
  <c r="F956" i="5"/>
  <c r="R956" i="5"/>
  <c r="I956" i="5"/>
  <c r="E956" i="5"/>
  <c r="X956" i="5" s="1"/>
  <c r="J956" i="5"/>
  <c r="H956" i="5"/>
  <c r="D21" i="6"/>
  <c r="K67" i="6"/>
  <c r="I988" i="5"/>
  <c r="J988" i="5"/>
  <c r="E988" i="5"/>
  <c r="X988" i="5" s="1"/>
  <c r="R988" i="5"/>
  <c r="H988" i="5"/>
  <c r="F988" i="5"/>
  <c r="E44" i="5"/>
  <c r="X44" i="5" s="1"/>
  <c r="J44" i="5"/>
  <c r="H44" i="5"/>
  <c r="F44" i="5"/>
  <c r="I44" i="5"/>
  <c r="R44" i="5"/>
  <c r="G892" i="5"/>
  <c r="H924" i="5"/>
  <c r="F924" i="5"/>
  <c r="J924" i="5"/>
  <c r="I924" i="5"/>
  <c r="E924" i="5"/>
  <c r="X924" i="5" s="1"/>
  <c r="R924" i="5"/>
  <c r="E996" i="5"/>
  <c r="X996" i="5" s="1"/>
  <c r="H996" i="5"/>
  <c r="F996" i="5"/>
  <c r="I996" i="5"/>
  <c r="J996" i="5"/>
  <c r="R996" i="5"/>
  <c r="C20" i="6"/>
  <c r="K66" i="6"/>
  <c r="J756" i="5"/>
  <c r="I756" i="5"/>
  <c r="E756" i="5"/>
  <c r="X756" i="5" s="1"/>
  <c r="F756" i="5"/>
  <c r="H756" i="5"/>
  <c r="R756" i="5"/>
  <c r="I788" i="5"/>
  <c r="F788" i="5"/>
  <c r="H788" i="5"/>
  <c r="J788" i="5"/>
  <c r="E788" i="5"/>
  <c r="X788" i="5" s="1"/>
  <c r="R788" i="5"/>
  <c r="F852" i="5"/>
  <c r="H852" i="5"/>
  <c r="I852" i="5"/>
  <c r="J852" i="5"/>
  <c r="R852" i="5"/>
  <c r="E852" i="5"/>
  <c r="X852" i="5" s="1"/>
  <c r="E884" i="5"/>
  <c r="X884" i="5" s="1"/>
  <c r="H884" i="5"/>
  <c r="R884" i="5"/>
  <c r="J884" i="5"/>
  <c r="I884" i="5"/>
  <c r="F884" i="5"/>
  <c r="E916" i="5"/>
  <c r="X916" i="5" s="1"/>
  <c r="R916" i="5"/>
  <c r="I916" i="5"/>
  <c r="H916" i="5"/>
  <c r="F916" i="5"/>
  <c r="J916" i="5"/>
  <c r="G988" i="5"/>
  <c r="F35" i="6"/>
  <c r="H35" i="6" s="1"/>
  <c r="D35" i="6" s="1"/>
  <c r="F40" i="6"/>
  <c r="H40" i="6" s="1"/>
  <c r="D40" i="6" s="1"/>
  <c r="F66" i="6"/>
  <c r="F50" i="6"/>
  <c r="H50" i="6" s="1"/>
  <c r="D50" i="6" s="1"/>
  <c r="F45" i="6"/>
  <c r="H45" i="6" s="1"/>
  <c r="H25" i="6"/>
  <c r="F30" i="6"/>
  <c r="H30" i="6" s="1"/>
  <c r="D30" i="6" s="1"/>
  <c r="D14" i="6"/>
  <c r="C6" i="6"/>
  <c r="D6" i="6"/>
  <c r="F796" i="5"/>
  <c r="J796" i="5"/>
  <c r="I796" i="5"/>
  <c r="H796" i="5"/>
  <c r="E796" i="5"/>
  <c r="X796" i="5" s="1"/>
  <c r="R796" i="5"/>
  <c r="J764" i="5"/>
  <c r="E764" i="5"/>
  <c r="X764" i="5" s="1"/>
  <c r="R764" i="5"/>
  <c r="I764" i="5"/>
  <c r="F764" i="5"/>
  <c r="H764" i="5"/>
  <c r="F828" i="5"/>
  <c r="R828" i="5"/>
  <c r="H828" i="5"/>
  <c r="I828" i="5"/>
  <c r="J828" i="5"/>
  <c r="E828" i="5"/>
  <c r="X828" i="5" s="1"/>
  <c r="E932" i="5"/>
  <c r="X932" i="5" s="1"/>
  <c r="R932" i="5"/>
  <c r="J932" i="5"/>
  <c r="I932" i="5"/>
  <c r="F932" i="5"/>
  <c r="H932" i="5"/>
  <c r="E964" i="5"/>
  <c r="X964" i="5" s="1"/>
  <c r="F964" i="5"/>
  <c r="R964" i="5"/>
  <c r="I964" i="5"/>
  <c r="J964" i="5"/>
  <c r="H964" i="5"/>
  <c r="H19" i="6"/>
  <c r="K65" i="6" s="1"/>
  <c r="B29" i="6"/>
  <c r="G29" i="6" s="1"/>
  <c r="F24" i="6"/>
  <c r="B44" i="6"/>
  <c r="G44" i="6" s="1"/>
  <c r="G19" i="6"/>
  <c r="B49" i="6"/>
  <c r="G49" i="6" s="1"/>
  <c r="B39" i="6"/>
  <c r="G39" i="6" s="1"/>
  <c r="B34" i="6"/>
  <c r="G34" i="6" s="1"/>
  <c r="E804" i="5"/>
  <c r="X804" i="5" s="1"/>
  <c r="H804" i="5"/>
  <c r="I804" i="5"/>
  <c r="F804" i="5"/>
  <c r="R804" i="5"/>
  <c r="J804" i="5"/>
  <c r="E68" i="5"/>
  <c r="X68" i="5" s="1"/>
  <c r="R68" i="5"/>
  <c r="H68" i="5"/>
  <c r="I68" i="5"/>
  <c r="F68" i="5"/>
  <c r="J68" i="5"/>
  <c r="E868" i="5"/>
  <c r="X868" i="5" s="1"/>
  <c r="F868" i="5"/>
  <c r="J868" i="5"/>
  <c r="H868" i="5"/>
  <c r="I868" i="5"/>
  <c r="R868" i="5"/>
  <c r="J900" i="5"/>
  <c r="E900" i="5"/>
  <c r="X900" i="5" s="1"/>
  <c r="R900" i="5"/>
  <c r="I900" i="5"/>
  <c r="F900" i="5"/>
  <c r="H900" i="5"/>
  <c r="E1004" i="5"/>
  <c r="X1004" i="5" s="1"/>
  <c r="J1004" i="5"/>
  <c r="I1004" i="5"/>
  <c r="R1004" i="5"/>
  <c r="H1004" i="5"/>
  <c r="F1004" i="5"/>
  <c r="A24" i="6"/>
  <c r="B56" i="4"/>
  <c r="A39" i="6" s="1"/>
  <c r="B62" i="4"/>
  <c r="A44" i="6" s="1"/>
  <c r="B68" i="4"/>
  <c r="A49" i="6" s="1"/>
  <c r="B50" i="4"/>
  <c r="A34" i="6" s="1"/>
  <c r="A25" i="6"/>
  <c r="B69" i="4"/>
  <c r="A50" i="6" s="1"/>
  <c r="B57" i="4"/>
  <c r="A40" i="6" s="1"/>
  <c r="B63" i="4"/>
  <c r="A45" i="6" s="1"/>
  <c r="B51" i="4"/>
  <c r="A35" i="6" s="1"/>
  <c r="F69" i="6"/>
  <c r="C69" i="6" s="1"/>
  <c r="G69" i="6" a="1"/>
  <c r="G69" i="6" s="1"/>
  <c r="H69" i="6" s="1"/>
  <c r="B24" i="6"/>
  <c r="G24" i="6" s="1"/>
  <c r="E772" i="5"/>
  <c r="X772" i="5" s="1"/>
  <c r="H772" i="5"/>
  <c r="F772" i="5"/>
  <c r="R772" i="5"/>
  <c r="I772" i="5"/>
  <c r="J772" i="5"/>
  <c r="I836" i="5"/>
  <c r="J836" i="5"/>
  <c r="E836" i="5"/>
  <c r="X836" i="5" s="1"/>
  <c r="F836" i="5"/>
  <c r="H836" i="5"/>
  <c r="R836" i="5"/>
  <c r="J940" i="5"/>
  <c r="I940" i="5"/>
  <c r="H940" i="5"/>
  <c r="F940" i="5"/>
  <c r="R940" i="5"/>
  <c r="E940" i="5"/>
  <c r="X940" i="5" s="1"/>
  <c r="C14" i="6"/>
  <c r="J860" i="5"/>
  <c r="E860" i="5"/>
  <c r="X860" i="5" s="1"/>
  <c r="R860" i="5"/>
  <c r="I860" i="5"/>
  <c r="H860" i="5"/>
  <c r="F860" i="5"/>
  <c r="H948" i="5"/>
  <c r="E948" i="5"/>
  <c r="X948" i="5" s="1"/>
  <c r="J948" i="5"/>
  <c r="R948" i="5"/>
  <c r="F948" i="5"/>
  <c r="I948" i="5"/>
  <c r="F748" i="5"/>
  <c r="E748" i="5"/>
  <c r="X748" i="5" s="1"/>
  <c r="R748" i="5"/>
  <c r="H748" i="5"/>
  <c r="J748" i="5"/>
  <c r="I748" i="5"/>
  <c r="R780" i="5"/>
  <c r="I780" i="5"/>
  <c r="H780" i="5"/>
  <c r="E780" i="5"/>
  <c r="X780" i="5" s="1"/>
  <c r="F780" i="5"/>
  <c r="J780" i="5"/>
  <c r="J812" i="5"/>
  <c r="I812" i="5"/>
  <c r="E812" i="5"/>
  <c r="X812" i="5" s="1"/>
  <c r="F812" i="5"/>
  <c r="H812" i="5"/>
  <c r="R812" i="5"/>
  <c r="E876" i="5"/>
  <c r="X876" i="5" s="1"/>
  <c r="H876" i="5"/>
  <c r="R876" i="5"/>
  <c r="J876" i="5"/>
  <c r="I876" i="5"/>
  <c r="F876" i="5"/>
  <c r="J908" i="5"/>
  <c r="R908" i="5"/>
  <c r="F908" i="5"/>
  <c r="E908" i="5"/>
  <c r="X908" i="5" s="1"/>
  <c r="I908" i="5"/>
  <c r="H908" i="5"/>
  <c r="E980" i="5"/>
  <c r="X980" i="5" s="1"/>
  <c r="R980" i="5"/>
  <c r="J980" i="5"/>
  <c r="I980" i="5"/>
  <c r="F980" i="5"/>
  <c r="H980" i="5"/>
  <c r="E1012" i="5"/>
  <c r="X1012" i="5" s="1"/>
  <c r="F1012" i="5"/>
  <c r="R1012" i="5"/>
  <c r="J1012" i="5"/>
  <c r="I1012" i="5"/>
  <c r="H1012" i="5"/>
  <c r="F68" i="6"/>
  <c r="F32" i="6"/>
  <c r="H32" i="6" s="1"/>
  <c r="F52" i="6"/>
  <c r="H52" i="6" s="1"/>
  <c r="F42" i="6"/>
  <c r="H42" i="6" s="1"/>
  <c r="H27" i="6"/>
  <c r="F47" i="6"/>
  <c r="H47" i="6" s="1"/>
  <c r="D47" i="6" s="1"/>
  <c r="F37" i="6"/>
  <c r="H37" i="6" s="1"/>
  <c r="C35" i="6"/>
  <c r="G67" i="6"/>
  <c r="H67" i="6" s="1"/>
  <c r="G66" i="6"/>
  <c r="E972" i="5"/>
  <c r="X972" i="5" s="1"/>
  <c r="H972" i="5"/>
  <c r="F972" i="5"/>
  <c r="I972" i="5"/>
  <c r="R972" i="5"/>
  <c r="J972" i="5"/>
  <c r="F844" i="5"/>
  <c r="R844" i="5"/>
  <c r="E844" i="5"/>
  <c r="X844" i="5" s="1"/>
  <c r="I844" i="5"/>
  <c r="H844" i="5"/>
  <c r="J844" i="5"/>
  <c r="C31" i="6"/>
  <c r="C30" i="6"/>
  <c r="G68" i="6"/>
  <c r="B64" i="6"/>
  <c r="H64" i="6"/>
  <c r="H41" i="6" l="1"/>
  <c r="D36" i="6"/>
  <c r="C36" i="6"/>
  <c r="C46" i="6"/>
  <c r="D37" i="6"/>
  <c r="C37" i="6"/>
  <c r="D52" i="6"/>
  <c r="C52" i="6"/>
  <c r="D25" i="6"/>
  <c r="C25" i="6"/>
  <c r="D67" i="6"/>
  <c r="C67" i="6"/>
  <c r="D32" i="6"/>
  <c r="C32" i="6"/>
  <c r="D27" i="6"/>
  <c r="C27" i="6"/>
  <c r="D45" i="6"/>
  <c r="C45" i="6"/>
  <c r="D42" i="6"/>
  <c r="C42" i="6"/>
  <c r="F34" i="6"/>
  <c r="H34" i="6" s="1"/>
  <c r="F39" i="6"/>
  <c r="H39" i="6" s="1"/>
  <c r="F54" i="6"/>
  <c r="H24" i="6"/>
  <c r="F65" i="6"/>
  <c r="F44" i="6"/>
  <c r="H44" i="6" s="1"/>
  <c r="F49" i="6"/>
  <c r="H49" i="6" s="1"/>
  <c r="F29" i="6"/>
  <c r="H29" i="6" s="1"/>
  <c r="C40" i="6"/>
  <c r="H66" i="6"/>
  <c r="C50" i="6"/>
  <c r="D19" i="6"/>
  <c r="C19" i="6"/>
  <c r="C47" i="6"/>
  <c r="H68" i="6"/>
  <c r="D64" i="6"/>
  <c r="C64" i="6"/>
  <c r="D41" i="6" l="1"/>
  <c r="C41" i="6"/>
  <c r="D29" i="6"/>
  <c r="C29" i="6"/>
  <c r="D44" i="6"/>
  <c r="C44" i="6"/>
  <c r="D49" i="6"/>
  <c r="C49" i="6"/>
  <c r="B2" i="6"/>
  <c r="C2" i="6"/>
  <c r="H65" i="6"/>
  <c r="D24" i="6"/>
  <c r="C24" i="6"/>
  <c r="D68" i="6"/>
  <c r="C68" i="6"/>
  <c r="F57" i="6"/>
  <c r="H57" i="6" s="1"/>
  <c r="F63" i="6"/>
  <c r="H63" i="6" s="1"/>
  <c r="H54" i="6"/>
  <c r="F62" i="6"/>
  <c r="H62" i="6" s="1"/>
  <c r="F59" i="6"/>
  <c r="H59" i="6" s="1"/>
  <c r="F60" i="6"/>
  <c r="H60" i="6" s="1"/>
  <c r="F58" i="6"/>
  <c r="H58" i="6" s="1"/>
  <c r="F55" i="6"/>
  <c r="C66" i="6"/>
  <c r="D66" i="6"/>
  <c r="D39" i="6"/>
  <c r="C39" i="6"/>
  <c r="D34" i="6"/>
  <c r="C34" i="6"/>
  <c r="D54" i="6" l="1"/>
  <c r="C54" i="6"/>
  <c r="D63" i="6"/>
  <c r="C63" i="6"/>
  <c r="D57" i="6"/>
  <c r="C57" i="6"/>
  <c r="H55" i="6"/>
  <c r="F56" i="6"/>
  <c r="H56" i="6" s="1"/>
  <c r="D58" i="6"/>
  <c r="C58" i="6"/>
  <c r="D60" i="6"/>
  <c r="C60" i="6"/>
  <c r="D59" i="6"/>
  <c r="C59" i="6"/>
  <c r="D62" i="6"/>
  <c r="C62" i="6"/>
  <c r="D65" i="6"/>
  <c r="C65" i="6"/>
  <c r="D56" i="6" l="1"/>
  <c r="C56" i="6"/>
  <c r="D55" i="6"/>
  <c r="C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<sst xmlns="http://schemas.openxmlformats.org/spreadsheetml/2006/main" count="22554" uniqueCount="15894">
  <si>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</si>
  <si>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</si>
  <si>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</si>
  <si>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</si>
  <si>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</si>
  <si>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</si>
  <si>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</si>
  <si>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</si>
  <si>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</si>
  <si>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</si>
  <si>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</si>
  <si>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</si>
  <si>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</si>
  <si>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</si>
  <si>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</si>
  <si>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</si>
  <si>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</si>
  <si>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</si>
  <si>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</si>
  <si>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</si>
  <si>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</si>
  <si>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</si>
  <si>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</si>
  <si>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</si>
  <si>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</si>
  <si>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</si>
  <si>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</si>
  <si>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</si>
  <si>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</si>
  <si>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</si>
  <si>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</si>
  <si>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</si>
  <si>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</si>
  <si>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</si>
  <si>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</si>
  <si>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</si>
  <si>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</si>
  <si>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</si>
  <si>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</si>
  <si>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</si>
  <si>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</si>
  <si>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</si>
  <si>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</si>
  <si>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</si>
  <si>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</si>
  <si>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</si>
  <si>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</si>
  <si>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</si>
  <si>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</si>
  <si>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</si>
  <si>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</si>
  <si>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</si>
  <si>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</si>
  <si>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</si>
  <si>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</si>
  <si>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</si>
  <si>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</si>
  <si>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</si>
  <si>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</si>
  <si>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</si>
  <si>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</si>
  <si>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</si>
  <si>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</si>
  <si>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</si>
  <si>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</si>
  <si>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</si>
  <si>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</si>
  <si>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</si>
  <si>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</si>
  <si>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</si>
  <si>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</si>
  <si>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</si>
  <si>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</si>
  <si>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</si>
  <si>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</si>
  <si>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</si>
  <si>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</si>
  <si>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</si>
  <si>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</si>
  <si>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</si>
  <si>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</si>
  <si>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</si>
  <si>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</si>
  <si>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</si>
  <si>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</si>
  <si>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</si>
  <si>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</si>
  <si>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</si>
  <si>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</si>
  <si>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</si>
  <si>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</si>
  <si>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</si>
  <si>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</si>
  <si>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</si>
  <si>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</si>
  <si>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</si>
  <si>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</si>
  <si>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</si>
  <si>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</si>
  <si>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</si>
  <si>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</si>
  <si>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</si>
  <si>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</si>
  <si>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</si>
  <si>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</si>
  <si>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</si>
  <si>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</si>
  <si>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</si>
  <si>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</si>
  <si>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</si>
  <si>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</si>
  <si>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</si>
  <si>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</si>
  <si>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</si>
  <si>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</si>
  <si>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</si>
  <si>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</si>
  <si>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</si>
  <si>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</si>
  <si>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</si>
  <si>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</si>
  <si>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</si>
  <si>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</si>
  <si>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</si>
  <si>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</si>
  <si>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</si>
  <si>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</si>
  <si>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</si>
  <si>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</si>
  <si>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</si>
  <si>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</si>
  <si>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</si>
  <si>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</si>
  <si>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</si>
  <si>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</si>
  <si>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</si>
  <si>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</si>
  <si>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</si>
  <si>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</si>
  <si>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</si>
  <si>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</si>
  <si>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</si>
  <si>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</si>
  <si>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</si>
  <si>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</si>
  <si>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</si>
  <si>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</si>
  <si>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</si>
  <si>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</si>
  <si>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</si>
  <si>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</si>
  <si>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</si>
  <si>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</si>
  <si>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</si>
  <si>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</si>
  <si>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</si>
  <si>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</si>
  <si>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</si>
  <si>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</si>
  <si>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</si>
  <si>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</si>
  <si>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</si>
  <si>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</si>
  <si>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</si>
  <si>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</si>
  <si>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</si>
  <si>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</si>
  <si>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</si>
  <si>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</si>
  <si>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</si>
  <si>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</si>
  <si>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</si>
  <si>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</si>
  <si>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</si>
  <si>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</si>
  <si>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</si>
  <si>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</si>
  <si>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</si>
  <si>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</si>
  <si>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</si>
  <si>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</si>
  <si>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</si>
  <si>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</si>
  <si>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</si>
  <si>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</si>
  <si>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</si>
  <si>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</si>
  <si>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</si>
  <si>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</si>
  <si>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</si>
  <si>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</si>
  <si>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</si>
  <si>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</si>
  <si>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</si>
  <si>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</si>
  <si>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</si>
  <si>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</si>
  <si>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</si>
  <si>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</si>
  <si>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</si>
  <si>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</si>
  <si>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</si>
  <si>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</si>
  <si>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</si>
  <si>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</si>
  <si>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</si>
  <si>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</si>
  <si>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</si>
  <si>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</si>
  <si>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</si>
  <si>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</si>
  <si>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</si>
  <si>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</si>
  <si>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</si>
  <si>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</si>
  <si>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</si>
  <si>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</si>
  <si>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</si>
  <si>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</si>
  <si>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</si>
  <si>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</si>
  <si>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</si>
  <si>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</si>
  <si>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</si>
  <si>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</si>
  <si>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</si>
  <si>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</si>
  <si>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</si>
  <si>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</si>
  <si>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</si>
  <si>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</si>
  <si>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</si>
  <si>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</si>
  <si>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</si>
  <si>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</si>
  <si>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</si>
  <si>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</si>
  <si>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</si>
  <si>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</si>
  <si>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</si>
  <si>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</si>
  <si>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</si>
  <si>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</si>
  <si>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</si>
  <si>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</si>
  <si>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</si>
  <si>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</si>
  <si>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</si>
  <si>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</si>
  <si>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</si>
  <si>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</si>
  <si>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</si>
  <si>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</si>
  <si>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</si>
  <si>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</si>
  <si>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</si>
  <si>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</si>
  <si>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</si>
  <si>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</si>
  <si>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</si>
  <si>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</si>
  <si>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</si>
  <si>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</si>
  <si>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</si>
  <si>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</si>
  <si>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</si>
  <si>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</si>
  <si>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</si>
  <si>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</si>
  <si>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</si>
  <si>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</si>
  <si>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</si>
  <si>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</si>
  <si>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</si>
  <si>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</si>
  <si>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</si>
  <si>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</si>
  <si>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</si>
  <si>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</si>
  <si>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</si>
  <si>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</si>
  <si>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</si>
  <si>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</si>
  <si>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</si>
  <si>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</si>
  <si>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</si>
  <si>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</si>
  <si>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</si>
  <si>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</si>
  <si>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</si>
  <si>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</si>
  <si>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</si>
  <si>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</si>
  <si>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</si>
  <si>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</si>
  <si>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</si>
  <si>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</si>
  <si>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</si>
  <si>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</si>
  <si>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</si>
  <si>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</si>
  <si>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</si>
  <si>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</si>
  <si>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</si>
  <si>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</si>
  <si>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</si>
  <si>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</si>
  <si>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</si>
  <si>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</si>
  <si>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</si>
  <si>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</si>
  <si>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</si>
  <si>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</si>
  <si>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</si>
  <si>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</si>
  <si>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</si>
  <si>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</si>
  <si>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</si>
  <si>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</si>
  <si>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</si>
  <si>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</si>
  <si>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</si>
  <si>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</si>
  <si>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</si>
  <si>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</si>
  <si>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</si>
  <si>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</si>
  <si>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</si>
  <si>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</si>
  <si>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</si>
  <si>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</si>
  <si>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</si>
  <si>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</si>
  <si>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</si>
  <si>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</si>
  <si>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</si>
  <si>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</si>
  <si>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</si>
  <si>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</si>
  <si>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</si>
  <si>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</si>
  <si>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</si>
  <si>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</si>
  <si>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</si>
  <si>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</si>
  <si>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</si>
  <si>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</si>
  <si>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</si>
  <si>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</si>
  <si>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</si>
  <si>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</si>
  <si>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</si>
  <si>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</si>
  <si>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</si>
  <si>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</si>
  <si>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</si>
  <si>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</si>
  <si>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</si>
  <si>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</si>
  <si>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</si>
  <si>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</si>
  <si>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</si>
  <si>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</si>
  <si>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</si>
  <si>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</si>
  <si>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</si>
  <si>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</si>
  <si>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</si>
  <si>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</si>
  <si>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</si>
  <si>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</si>
  <si>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</si>
  <si>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</si>
  <si>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</si>
  <si>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</si>
  <si>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</si>
  <si>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</si>
  <si>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</si>
  <si>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</si>
  <si>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</si>
  <si>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</si>
  <si>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</si>
  <si>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</si>
  <si>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</si>
  <si>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</si>
  <si>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</si>
  <si>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</si>
  <si>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</si>
  <si>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</si>
  <si>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</si>
  <si>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</si>
  <si>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</si>
  <si>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</si>
  <si>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</si>
  <si>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</si>
  <si>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</si>
  <si>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</si>
  <si>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</si>
  <si>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</si>
  <si>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</si>
  <si>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</si>
  <si>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</si>
  <si>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</si>
  <si>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</si>
  <si>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</si>
  <si>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</si>
  <si>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</si>
  <si>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</si>
  <si>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</si>
  <si>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</si>
  <si>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</si>
  <si>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</si>
  <si>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</si>
  <si>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</si>
  <si>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</si>
  <si>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</si>
  <si>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</si>
  <si>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</si>
  <si>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</si>
  <si>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</si>
  <si>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</si>
  <si>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</si>
  <si>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</si>
  <si>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</si>
  <si>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</si>
  <si>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</si>
  <si>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</si>
  <si>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</si>
  <si>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</si>
  <si>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</si>
  <si>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</si>
  <si>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</si>
  <si>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</si>
  <si>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</si>
  <si>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</si>
  <si>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</si>
  <si>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</si>
  <si>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</si>
  <si>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</si>
  <si>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</si>
  <si>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</si>
  <si>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</si>
  <si>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</si>
  <si>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</si>
  <si>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</si>
  <si>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</si>
  <si>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</si>
  <si>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</si>
  <si>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</si>
  <si>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</si>
  <si>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</si>
  <si>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</si>
  <si>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</si>
  <si>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</si>
  <si>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</si>
  <si>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</si>
  <si>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</si>
  <si>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</si>
  <si>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</si>
  <si>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</si>
  <si>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</si>
  <si>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</si>
  <si>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</si>
  <si>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</si>
  <si>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</si>
  <si>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</si>
  <si>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</si>
  <si>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</si>
  <si>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</si>
  <si>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</si>
  <si>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</si>
  <si>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</si>
  <si>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</si>
  <si>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</si>
  <si>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</si>
  <si>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</si>
  <si>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</si>
  <si>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</si>
  <si>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</si>
  <si>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</si>
  <si>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</si>
  <si>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</si>
  <si>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</si>
  <si>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</si>
  <si>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</si>
  <si>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</si>
  <si>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</si>
  <si>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</si>
  <si>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</si>
  <si>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</si>
  <si>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</si>
  <si>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</si>
  <si>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</si>
  <si>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</si>
  <si>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</si>
  <si>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</si>
  <si>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</si>
  <si>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</si>
  <si>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</si>
  <si>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</si>
  <si>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</si>
  <si>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</si>
  <si>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</si>
  <si>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</si>
  <si>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</si>
  <si>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</si>
  <si>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</si>
  <si>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</si>
  <si>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</si>
  <si>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</si>
  <si>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</si>
  <si>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</si>
  <si>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</si>
  <si>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</si>
  <si>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</si>
  <si>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</si>
  <si>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</si>
  <si>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</si>
  <si>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</si>
  <si>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</si>
  <si>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</si>
  <si>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</si>
  <si>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</si>
  <si>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</si>
  <si>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</si>
  <si>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</si>
  <si>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</si>
  <si>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</si>
  <si>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</si>
  <si>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</si>
  <si>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</si>
  <si>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</si>
  <si>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</si>
  <si>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</si>
  <si>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</si>
  <si>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</si>
  <si>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</si>
  <si>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</si>
  <si>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</si>
  <si>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</si>
  <si>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</si>
  <si>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</si>
  <si>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</si>
  <si>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</si>
  <si>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</si>
  <si>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</si>
  <si>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</si>
  <si>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</si>
  <si>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</si>
  <si>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</si>
  <si>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</si>
  <si>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</si>
  <si>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</si>
  <si>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</si>
  <si>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</si>
  <si>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</si>
  <si>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</si>
  <si>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</si>
  <si>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</si>
  <si>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</si>
  <si>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</si>
  <si>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</si>
  <si>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</si>
  <si>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</si>
  <si>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</si>
  <si>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</si>
  <si>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</si>
  <si>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</si>
  <si>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</si>
  <si>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</si>
  <si>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</si>
  <si>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</si>
  <si>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</si>
  <si>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</si>
  <si>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</si>
  <si>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</si>
  <si>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</si>
  <si>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</si>
  <si>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</si>
  <si>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</si>
  <si>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</si>
  <si>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</si>
  <si>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</si>
  <si>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</si>
  <si>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</si>
  <si>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</si>
  <si>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</si>
  <si>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</si>
  <si>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</si>
  <si>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</si>
  <si>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</si>
  <si>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</si>
  <si>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</si>
  <si>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</si>
  <si>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</si>
  <si>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</si>
  <si>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</si>
  <si>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</si>
  <si>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</si>
  <si>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</si>
  <si>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</si>
  <si>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</si>
  <si>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</si>
  <si>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</si>
  <si>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</si>
  <si>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</si>
  <si>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</si>
  <si>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</si>
  <si>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</si>
  <si>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</si>
  <si>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</si>
  <si>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</si>
  <si>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</si>
  <si>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</si>
  <si>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</si>
  <si>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</si>
  <si>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</si>
  <si>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</si>
  <si>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</si>
  <si>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</si>
  <si>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</si>
  <si>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</si>
  <si>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</si>
  <si>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</si>
  <si>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</si>
  <si>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</si>
  <si>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</si>
  <si>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</si>
  <si>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</si>
  <si>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</si>
  <si>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</si>
  <si>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</si>
  <si>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</si>
  <si>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</si>
  <si>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</si>
  <si>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</si>
  <si>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</si>
  <si>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</si>
  <si>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</si>
  <si>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</si>
  <si>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</si>
  <si>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</si>
  <si>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</si>
  <si>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</si>
  <si>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</si>
  <si>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</si>
  <si>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</si>
  <si>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</si>
  <si>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</si>
  <si>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</si>
  <si>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</si>
  <si>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</si>
  <si>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</si>
  <si>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</si>
  <si>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</si>
  <si>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</si>
  <si>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</si>
  <si>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</si>
  <si>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</si>
  <si>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</si>
  <si>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</si>
  <si>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</si>
  <si>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</si>
  <si>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</si>
  <si>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</si>
  <si>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</si>
  <si>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</si>
  <si>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</si>
  <si>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</si>
  <si>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</si>
  <si>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</si>
  <si>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</si>
  <si>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</si>
  <si>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</si>
  <si>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</si>
  <si>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</si>
  <si>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</si>
  <si>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</si>
  <si>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</si>
  <si>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</si>
  <si>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</si>
  <si>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</si>
  <si>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</si>
  <si>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</si>
  <si>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</si>
  <si>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</si>
  <si>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</si>
  <si>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</si>
  <si>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</si>
  <si>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</si>
  <si>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</si>
  <si>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</si>
  <si>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</si>
  <si>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</si>
  <si>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</si>
  <si>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</si>
  <si>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</si>
  <si>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</si>
  <si>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</si>
  <si>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</si>
  <si>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</si>
  <si>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</si>
  <si>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</si>
  <si>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</si>
  <si>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</si>
  <si>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</si>
  <si>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</si>
  <si>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</si>
  <si>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</si>
  <si>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</si>
  <si>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</si>
  <si>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</si>
  <si>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</si>
  <si>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</si>
  <si>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</si>
  <si>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</si>
  <si>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</si>
  <si>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</si>
  <si>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</si>
  <si>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</si>
  <si>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</si>
  <si>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</si>
  <si>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</si>
  <si>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</si>
  <si>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</si>
  <si>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</si>
  <si>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</si>
  <si>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</si>
  <si>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</si>
  <si>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</si>
  <si>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</si>
  <si>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</si>
  <si>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</si>
  <si>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</si>
  <si>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</si>
  <si>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</si>
  <si>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</si>
  <si>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</si>
  <si>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</si>
  <si>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</si>
  <si>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</si>
  <si>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</si>
  <si>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</si>
  <si>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</si>
  <si>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</si>
  <si>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</si>
  <si>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</si>
  <si>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</si>
  <si>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</si>
  <si>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</si>
  <si>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</si>
  <si>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</si>
  <si>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</si>
  <si>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</si>
  <si>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</si>
  <si>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</si>
  <si>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</si>
  <si>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</si>
  <si>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</si>
  <si>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</si>
  <si>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</si>
  <si>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</si>
  <si>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</si>
  <si>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</si>
  <si>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</si>
  <si>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</si>
  <si>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</si>
  <si>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</si>
  <si>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</si>
  <si>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</si>
  <si>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</si>
  <si>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</si>
  <si>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</si>
  <si>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</si>
  <si>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</si>
  <si>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</si>
  <si>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</si>
  <si>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</si>
  <si>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</si>
  <si>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</si>
  <si>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</si>
  <si>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</si>
  <si>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</si>
  <si>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</si>
  <si>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</si>
  <si>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</si>
  <si>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</si>
  <si>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</si>
  <si>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</si>
  <si>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</si>
  <si>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</si>
  <si>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</si>
  <si>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</si>
  <si>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</si>
  <si>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</si>
  <si>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</si>
  <si>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</si>
  <si>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</si>
  <si>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</si>
  <si>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</si>
  <si>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</si>
  <si>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</si>
  <si>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</si>
  <si>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</si>
  <si>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</si>
  <si>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</si>
  <si>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</si>
  <si>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</si>
  <si>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</si>
  <si>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</si>
  <si>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</si>
  <si>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</si>
  <si>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</si>
  <si>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</si>
  <si>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</si>
  <si>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</si>
  <si>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</si>
  <si>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</si>
  <si>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</si>
  <si>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</si>
  <si>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</si>
  <si>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</si>
  <si>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</si>
  <si>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</si>
  <si>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</si>
  <si>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</si>
  <si>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</si>
  <si>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</si>
  <si>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</si>
  <si>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</si>
  <si>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</si>
  <si>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</si>
  <si>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</si>
  <si>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</si>
  <si>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</si>
  <si>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</si>
  <si>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</si>
  <si>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</si>
  <si>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</si>
  <si>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</si>
  <si>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</si>
  <si>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</si>
  <si>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</si>
  <si>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</si>
  <si>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</si>
  <si>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</si>
  <si>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</si>
  <si>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</si>
  <si>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</si>
  <si>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</si>
  <si>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</si>
  <si>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</si>
  <si>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</si>
  <si>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</si>
  <si>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</si>
  <si>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</si>
  <si>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</si>
  <si>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</si>
  <si>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</si>
  <si>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</si>
  <si>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</si>
  <si>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</si>
  <si>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</si>
  <si>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</si>
  <si>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</si>
  <si>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</si>
  <si>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</si>
  <si>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</si>
  <si>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</si>
  <si>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</si>
  <si>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</si>
  <si>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</si>
  <si>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</si>
  <si>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</si>
  <si>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</si>
  <si>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</si>
  <si>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</si>
  <si>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</si>
  <si>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</si>
  <si>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</si>
  <si>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</si>
  <si>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</si>
  <si>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</si>
  <si>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</si>
  <si>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</si>
  <si>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</si>
  <si>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</si>
  <si>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</si>
  <si>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</si>
  <si>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</si>
  <si>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</si>
  <si>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</si>
  <si>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</si>
  <si>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</si>
  <si>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</si>
  <si>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</si>
  <si>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</si>
  <si>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</si>
  <si>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</si>
  <si>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</si>
  <si>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</si>
  <si>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</si>
  <si>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</si>
  <si>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</si>
  <si>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</si>
  <si>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</si>
  <si>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</si>
  <si>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</si>
  <si>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</si>
  <si>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</si>
  <si>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</si>
  <si>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</si>
  <si>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</si>
  <si>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</si>
  <si>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</si>
  <si>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</si>
  <si>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</si>
  <si>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</si>
  <si>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</si>
  <si>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</si>
  <si>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</si>
  <si>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</si>
  <si>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</si>
  <si>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</si>
  <si>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</si>
  <si>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</si>
  <si>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</si>
  <si>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</si>
  <si>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</si>
  <si>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</si>
  <si>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</si>
  <si>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</si>
  <si>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</si>
  <si>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</si>
  <si>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</si>
  <si>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</si>
  <si>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</si>
  <si>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</si>
  <si>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</si>
  <si>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</si>
  <si>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</si>
  <si>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</si>
  <si>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</si>
  <si>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</si>
  <si>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</si>
  <si>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</si>
  <si>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</si>
  <si>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</si>
  <si>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</si>
  <si>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</si>
  <si>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</si>
  <si>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</si>
  <si>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</si>
  <si>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</si>
  <si>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</si>
  <si>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</si>
  <si>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</si>
  <si>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</si>
  <si>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</si>
  <si>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</si>
  <si>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</si>
  <si>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</si>
  <si>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</si>
  <si>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</si>
  <si>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</si>
  <si>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</si>
  <si>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</si>
  <si>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</si>
  <si>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</si>
  <si>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</si>
  <si>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</si>
  <si>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</si>
  <si>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</si>
  <si>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</si>
  <si>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</si>
  <si>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</si>
  <si>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</si>
  <si>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</si>
  <si>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</si>
  <si>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</si>
  <si>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</si>
  <si>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</si>
  <si>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</si>
  <si>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</si>
  <si>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</si>
  <si>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</si>
  <si>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</si>
  <si>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</si>
  <si>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</si>
  <si>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</si>
  <si>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</si>
  <si>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</si>
  <si>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</si>
  <si>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</si>
  <si>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</si>
  <si>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</si>
  <si>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</si>
  <si>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</si>
  <si>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</si>
  <si>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</si>
  <si>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</si>
  <si>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</si>
  <si>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</si>
  <si>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</si>
  <si>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</si>
  <si>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</si>
  <si>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</si>
  <si>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</si>
  <si>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</si>
  <si>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</si>
  <si>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</si>
  <si>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</si>
  <si>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</si>
  <si>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</si>
  <si>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</si>
  <si>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</si>
  <si>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</si>
  <si>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</si>
  <si>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</si>
  <si>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</si>
  <si>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</si>
  <si>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</si>
  <si>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</si>
  <si>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</si>
  <si>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</si>
  <si>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</si>
  <si>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</si>
  <si>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</si>
  <si>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</si>
  <si>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</si>
  <si>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</si>
  <si>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</si>
  <si>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</si>
  <si>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</si>
  <si>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</si>
  <si>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</si>
  <si>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</si>
  <si>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</si>
  <si>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</si>
  <si>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</si>
  <si>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</si>
  <si>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</si>
  <si>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</si>
  <si>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</si>
  <si>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</si>
  <si>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</si>
  <si>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</si>
  <si>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</si>
  <si>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</si>
  <si>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</si>
  <si>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</si>
  <si>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</si>
  <si>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</si>
  <si>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</si>
  <si>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</si>
  <si>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</si>
  <si>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</si>
  <si>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</si>
  <si>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</si>
  <si>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</si>
  <si>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</si>
  <si>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</si>
  <si>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</si>
  <si>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</si>
  <si>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</si>
  <si>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</si>
  <si>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</si>
  <si>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</si>
  <si>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</si>
  <si>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</si>
  <si>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</si>
  <si>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</si>
  <si>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</si>
  <si>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</si>
  <si>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</si>
  <si>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</si>
  <si>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</si>
  <si>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</si>
  <si>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</si>
  <si>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</si>
  <si>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</si>
  <si>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</si>
  <si>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</si>
  <si>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</si>
  <si>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</si>
  <si>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</si>
  <si>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</si>
  <si>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</si>
  <si>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</si>
  <si>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</si>
  <si>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</si>
  <si>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</si>
  <si>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</si>
  <si>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</si>
  <si>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</si>
  <si>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</si>
  <si>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</si>
  <si>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</si>
  <si>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</si>
  <si>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</si>
  <si>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</si>
  <si>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</si>
  <si>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</si>
  <si>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</si>
  <si>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</si>
  <si>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</si>
  <si>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</si>
  <si>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</si>
  <si>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</si>
  <si>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</si>
  <si>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</si>
  <si>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</si>
  <si>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</si>
  <si>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</si>
  <si>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</si>
  <si>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</si>
  <si>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</si>
  <si>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</si>
  <si>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</si>
  <si>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</si>
  <si>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</si>
  <si>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</si>
  <si>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</si>
  <si>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</si>
  <si>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</si>
  <si>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</si>
  <si>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</si>
  <si>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</si>
  <si>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</si>
  <si>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</si>
  <si>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</si>
  <si>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</si>
  <si>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</si>
  <si>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</si>
  <si>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</si>
  <si>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</si>
  <si>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</si>
  <si>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</si>
  <si>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</si>
  <si>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</si>
  <si>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</si>
  <si>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</si>
  <si>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</si>
  <si>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</si>
  <si>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</si>
  <si>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</si>
  <si>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</si>
  <si>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</si>
  <si>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</si>
  <si>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</si>
  <si>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</si>
  <si>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</si>
  <si>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</si>
  <si>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</si>
  <si>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</si>
  <si>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</si>
  <si>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</si>
  <si>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</si>
  <si>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</si>
  <si>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</si>
  <si>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</si>
  <si>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</si>
  <si>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</si>
  <si>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</si>
  <si>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</si>
  <si>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</si>
  <si>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</si>
  <si>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</si>
  <si>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</si>
  <si>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</si>
  <si>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</si>
  <si>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</si>
  <si>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</si>
  <si>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</si>
  <si>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</si>
  <si>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</si>
  <si>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</si>
  <si>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</si>
  <si>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</si>
  <si>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</si>
  <si>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</si>
  <si>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</si>
  <si>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</si>
  <si>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</si>
  <si>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</si>
  <si>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</si>
  <si>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</si>
  <si>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</si>
  <si>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</si>
  <si>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</si>
  <si>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</si>
  <si>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</si>
  <si>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</si>
  <si>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</si>
  <si>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</si>
  <si>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</si>
  <si>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</si>
  <si>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</si>
  <si>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</si>
  <si>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</si>
  <si>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</si>
  <si>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</si>
  <si>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</si>
  <si>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</si>
  <si>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</si>
  <si>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</si>
  <si>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</si>
  <si>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</si>
  <si>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</si>
  <si>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</si>
  <si>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</si>
  <si>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</si>
  <si>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</si>
  <si>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</si>
  <si>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</si>
  <si>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</si>
  <si>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</si>
  <si>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</si>
  <si>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</si>
  <si>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</si>
  <si>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</si>
  <si>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</si>
  <si>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</si>
  <si>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</si>
  <si>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</si>
  <si>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</si>
  <si>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</si>
  <si>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</si>
  <si>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</si>
  <si>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</si>
  <si>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</si>
  <si>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</si>
  <si>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</si>
  <si>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</si>
  <si>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</si>
  <si>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</si>
  <si>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</si>
  <si>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</si>
  <si>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</si>
  <si>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</si>
  <si>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</si>
  <si>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</si>
  <si>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</si>
  <si>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</si>
  <si>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</si>
  <si>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</si>
  <si>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</si>
  <si>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</si>
  <si>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</si>
  <si>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</si>
  <si>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</si>
  <si>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</si>
  <si>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</si>
  <si>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</si>
  <si>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</si>
  <si>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</si>
  <si>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</si>
  <si>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</si>
  <si>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</si>
  <si>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</si>
  <si>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</si>
  <si>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</si>
  <si>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</si>
  <si>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</si>
  <si>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</si>
  <si>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</si>
  <si>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</si>
  <si>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</si>
  <si>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</si>
  <si>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</si>
  <si>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</si>
  <si>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</si>
  <si>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</si>
  <si>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</si>
  <si>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</si>
  <si>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</si>
  <si>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</si>
  <si>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</si>
  <si>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</si>
  <si>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</si>
  <si>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</si>
  <si>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</si>
  <si>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</si>
  <si>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</si>
  <si>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</si>
  <si>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</si>
  <si>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</si>
  <si>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</si>
  <si>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</si>
  <si>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</si>
  <si>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</si>
  <si>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</si>
  <si>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</si>
  <si>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</si>
  <si>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</si>
  <si>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</si>
  <si>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</si>
  <si>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</si>
  <si>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</si>
  <si>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</si>
  <si>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</si>
  <si>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</si>
  <si>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</si>
  <si>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</si>
  <si>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</si>
  <si>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</si>
  <si>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</si>
  <si>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</si>
  <si>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</si>
  <si>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</si>
  <si>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</si>
  <si>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</si>
  <si>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</si>
  <si>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</si>
  <si>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</si>
  <si>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</si>
  <si>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</si>
  <si>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</si>
  <si>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</si>
  <si>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</si>
  <si>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</si>
  <si>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</si>
  <si>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</si>
  <si>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</si>
  <si>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</si>
  <si>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</si>
  <si>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</si>
  <si>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</si>
  <si>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</si>
  <si>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</si>
  <si>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</si>
  <si>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</si>
  <si>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</si>
  <si>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</si>
  <si>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</si>
  <si>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</si>
  <si>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</si>
  <si>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</si>
  <si>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</si>
  <si>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</si>
  <si>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</si>
  <si>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</si>
  <si>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</si>
  <si>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</si>
  <si>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</si>
  <si>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</si>
  <si>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</si>
  <si>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</si>
  <si>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</si>
  <si>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</si>
  <si>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</si>
  <si>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</si>
  <si>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</si>
  <si>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</si>
  <si>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</si>
  <si>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</si>
  <si>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</si>
  <si>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</si>
  <si>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</si>
  <si>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</si>
  <si>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</si>
  <si>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</si>
  <si>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</si>
  <si>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</si>
  <si>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</si>
  <si>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</si>
  <si>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</si>
  <si>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</si>
  <si>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</si>
  <si>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</si>
  <si>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</si>
  <si>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</si>
  <si>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</si>
  <si>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</si>
  <si>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</si>
  <si>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</si>
  <si>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</si>
  <si>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</si>
  <si>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</si>
  <si>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</si>
  <si>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</si>
  <si>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</si>
  <si>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</si>
  <si>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</si>
  <si>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</si>
  <si>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</si>
  <si>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</si>
  <si>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</si>
  <si>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</si>
  <si>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</si>
  <si>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</si>
  <si>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</si>
  <si>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</si>
  <si>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</si>
  <si>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</si>
  <si>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</si>
  <si>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</si>
  <si>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</si>
  <si>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</si>
  <si>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</si>
  <si>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</si>
  <si>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</si>
  <si>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</si>
  <si>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</si>
  <si>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</si>
  <si>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</si>
  <si>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</si>
  <si>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</si>
  <si>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</si>
  <si>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</si>
  <si>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</si>
  <si>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</si>
  <si>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</si>
  <si>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</si>
  <si>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</si>
  <si>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</si>
  <si>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</si>
  <si>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</si>
  <si>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</si>
  <si>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</si>
  <si>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</si>
  <si>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</si>
  <si>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</si>
  <si>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</si>
  <si>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</si>
  <si>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</si>
  <si>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</si>
  <si>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</si>
  <si>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</si>
  <si>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</si>
  <si>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</si>
  <si>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</si>
  <si>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</si>
  <si>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</si>
  <si>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</si>
  <si>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</si>
  <si>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</si>
  <si>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</si>
  <si>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</si>
  <si>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</si>
  <si>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</si>
  <si>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</si>
  <si>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</si>
  <si>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</si>
  <si>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</si>
  <si>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</si>
  <si>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</si>
  <si>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</si>
  <si>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</si>
  <si>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</si>
  <si>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</si>
  <si>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</si>
  <si>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</si>
  <si>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</si>
  <si>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</si>
  <si>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</si>
  <si>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</si>
  <si>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</si>
  <si>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</si>
  <si>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</si>
  <si>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</si>
  <si>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</si>
  <si>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</si>
  <si>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</si>
  <si>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</si>
  <si>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</si>
  <si>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</si>
  <si>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</si>
  <si>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</si>
  <si>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</si>
  <si>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</si>
  <si>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</si>
  <si>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</si>
  <si>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</si>
  <si>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</si>
  <si>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</si>
  <si>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</si>
  <si>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</si>
  <si>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</si>
  <si>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</si>
  <si>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</si>
  <si>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</si>
  <si>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</si>
  <si>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</si>
  <si>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</si>
  <si>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</si>
  <si>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</si>
  <si>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</si>
  <si>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</si>
  <si>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</si>
  <si>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</si>
  <si>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</si>
  <si>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</si>
  <si>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</si>
  <si>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</si>
  <si>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</si>
  <si>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</si>
  <si>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</si>
  <si>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</si>
  <si>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</si>
  <si>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</si>
  <si>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</si>
  <si>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</si>
  <si>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</si>
  <si>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</si>
  <si>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</si>
  <si>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</si>
  <si>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</si>
  <si>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</si>
  <si>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</si>
  <si>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</si>
  <si>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</si>
  <si>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</si>
  <si>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</si>
  <si>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</si>
  <si>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</si>
  <si>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</si>
  <si>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</si>
  <si>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</si>
  <si>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</si>
  <si>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</si>
  <si>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</si>
  <si>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</si>
  <si>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</si>
  <si>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</si>
  <si>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</si>
  <si>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</si>
  <si>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</si>
  <si>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</si>
  <si>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</si>
  <si>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</si>
  <si>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</si>
  <si>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</si>
  <si>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</si>
  <si>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</si>
  <si>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</si>
  <si>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</si>
  <si>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</si>
  <si>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</si>
  <si>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</si>
  <si>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</si>
  <si>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</si>
  <si>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</si>
  <si>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</si>
  <si>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</si>
  <si>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</si>
  <si>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</si>
  <si>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</si>
  <si>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</si>
  <si>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</si>
  <si>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</si>
  <si>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</si>
  <si>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</si>
  <si>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</si>
  <si>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</si>
  <si>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</si>
  <si>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</si>
  <si>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</si>
  <si>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</si>
  <si>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</si>
  <si>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</si>
  <si>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</si>
  <si>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</si>
  <si>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</si>
  <si>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</si>
  <si>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</si>
  <si>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</si>
  <si>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</si>
  <si>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</si>
  <si>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</si>
  <si>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</si>
  <si>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</si>
  <si>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</si>
  <si>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</si>
  <si>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</si>
  <si>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</si>
  <si>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</si>
  <si>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</si>
  <si>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</si>
  <si>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</si>
  <si>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</si>
  <si>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</si>
  <si>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</si>
  <si>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</si>
  <si>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</si>
  <si>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</si>
  <si>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</si>
  <si>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</si>
  <si>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</si>
  <si>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</si>
  <si>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</si>
  <si>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</si>
  <si>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</si>
  <si>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</si>
  <si>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</si>
  <si>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</si>
  <si>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</si>
  <si>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</si>
  <si>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</si>
  <si>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</si>
  <si>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</si>
  <si>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</si>
  <si>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</si>
  <si>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</si>
  <si>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</si>
  <si>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</si>
  <si>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</si>
  <si>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</si>
  <si>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</si>
  <si>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</si>
  <si>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</si>
  <si>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</si>
  <si>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</si>
  <si>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</si>
  <si>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</si>
  <si>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</si>
  <si>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</si>
  <si>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</si>
  <si>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</si>
  <si>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</si>
  <si>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</si>
  <si>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</si>
  <si>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</si>
  <si>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</si>
  <si>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</si>
  <si>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</si>
  <si>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</si>
  <si>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</si>
  <si>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</si>
  <si>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</si>
  <si>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</si>
  <si>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</si>
  <si>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</si>
  <si>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</si>
  <si>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</si>
  <si>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</si>
  <si>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</si>
  <si>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</si>
  <si>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</si>
  <si>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</si>
  <si>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</si>
  <si>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</si>
  <si>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</si>
  <si>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</si>
  <si>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</si>
  <si>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</si>
  <si>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</si>
  <si>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</si>
  <si>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</si>
  <si>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</si>
  <si>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</si>
  <si>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</si>
  <si>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</si>
  <si>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</si>
  <si>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</si>
  <si>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</si>
  <si>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</si>
  <si>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</si>
  <si>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</si>
  <si>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</si>
  <si>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</si>
  <si>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</si>
  <si>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</si>
  <si>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</si>
  <si>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</si>
  <si>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</si>
  <si>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</si>
  <si>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</si>
  <si>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</si>
  <si>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</si>
  <si>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</si>
  <si>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</si>
  <si>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</si>
  <si>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</si>
  <si>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</si>
  <si>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</si>
  <si>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</si>
  <si>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</si>
  <si>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</si>
  <si>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</si>
  <si>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</si>
  <si>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</si>
  <si>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</si>
  <si>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</si>
  <si>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</si>
  <si>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</si>
  <si>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</si>
  <si>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</si>
  <si>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</si>
  <si>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</si>
  <si>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</si>
  <si>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</si>
  <si>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</si>
  <si>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</si>
  <si>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</si>
  <si>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</si>
  <si>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</si>
  <si>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</si>
  <si>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</si>
  <si>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</si>
  <si>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</si>
  <si>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</si>
  <si>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</si>
  <si>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</si>
  <si>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</si>
  <si>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</si>
  <si>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</si>
  <si>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</si>
  <si>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</si>
  <si>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</si>
  <si>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</si>
  <si>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</si>
  <si>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</si>
  <si>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</si>
  <si>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</si>
  <si>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</si>
  <si>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</si>
  <si>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</si>
  <si>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</si>
  <si>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</si>
  <si>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</si>
  <si>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</si>
  <si>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</si>
  <si>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</si>
  <si>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</si>
  <si>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</si>
  <si>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</si>
  <si>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</si>
  <si>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</si>
  <si>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</si>
  <si>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</si>
  <si>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</si>
  <si>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</si>
  <si>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</si>
  <si>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</si>
  <si>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</si>
  <si>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</si>
  <si>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</si>
  <si>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</si>
  <si>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</si>
  <si>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</si>
  <si>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</si>
  <si>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</si>
  <si>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</si>
  <si>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</si>
  <si>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</si>
  <si>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</si>
  <si>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</si>
  <si>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</si>
  <si>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</si>
  <si>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</si>
  <si>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</si>
  <si>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</si>
  <si>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</si>
  <si>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</si>
  <si>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</si>
  <si>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</si>
  <si>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</si>
  <si>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</si>
  <si>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</si>
  <si>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</si>
  <si>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</si>
  <si>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</si>
  <si>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</si>
  <si>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</si>
  <si>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</si>
  <si>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</si>
  <si>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</si>
  <si>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</si>
  <si>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</si>
  <si>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</si>
  <si>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</si>
  <si>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</si>
  <si>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</si>
  <si>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</si>
  <si>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</si>
  <si>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</si>
  <si>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</si>
  <si>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</si>
  <si>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</si>
  <si>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</si>
  <si>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</si>
  <si>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</si>
  <si>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</si>
  <si>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</si>
  <si>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</si>
  <si>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</si>
  <si>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</si>
  <si>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</si>
  <si>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</si>
  <si>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</si>
  <si>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</si>
  <si>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</si>
  <si>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</si>
  <si>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</si>
  <si>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</si>
  <si>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</si>
  <si>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</si>
  <si>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</si>
  <si>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</si>
  <si>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</si>
  <si>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</si>
  <si>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</si>
  <si>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</si>
  <si>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</si>
  <si>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</si>
  <si>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</si>
  <si>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</si>
  <si>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</si>
  <si>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</si>
  <si>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</si>
  <si>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</si>
  <si>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</si>
  <si>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</si>
  <si>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</si>
  <si>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</si>
  <si>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</si>
  <si>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</si>
  <si>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</si>
  <si>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</si>
  <si>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</si>
  <si>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</si>
  <si>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</si>
  <si>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</si>
  <si>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</si>
  <si>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</si>
  <si>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</si>
  <si>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</si>
  <si>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</si>
  <si>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</si>
  <si>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</si>
  <si>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</si>
  <si>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</si>
  <si>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</si>
  <si>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</si>
  <si>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</si>
  <si>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</si>
  <si>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</si>
  <si>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</si>
  <si>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</si>
  <si>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</si>
  <si>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</si>
  <si>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</si>
  <si>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</si>
  <si>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</si>
  <si>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</si>
  <si>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</si>
  <si>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</si>
  <si>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</si>
  <si>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</si>
  <si>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</si>
  <si>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</si>
  <si>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</si>
  <si>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</si>
  <si>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</si>
  <si>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</si>
  <si>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</si>
  <si>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</si>
  <si>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</si>
  <si>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</si>
  <si>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</si>
  <si>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</si>
  <si>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</si>
  <si>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</si>
  <si>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</si>
  <si>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</si>
  <si>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</si>
  <si>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</si>
  <si>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</si>
  <si>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</si>
  <si>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</si>
  <si>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</si>
  <si>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</si>
  <si>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</si>
  <si>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</si>
  <si>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</si>
  <si>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</si>
  <si>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</si>
  <si>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</si>
  <si>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</si>
  <si>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</si>
  <si>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</si>
  <si>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</si>
  <si>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</si>
  <si>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</si>
  <si>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</si>
  <si>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</si>
  <si>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</si>
  <si>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</si>
  <si>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</si>
  <si>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</si>
  <si>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</si>
  <si>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</si>
  <si>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</si>
  <si>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</si>
  <si>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</si>
  <si>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</si>
  <si>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</si>
  <si>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</si>
  <si>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</si>
  <si>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</si>
  <si>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</si>
  <si>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</si>
  <si>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</si>
  <si>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</si>
  <si>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</si>
  <si>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</si>
  <si>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</si>
  <si>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</si>
  <si>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</si>
  <si>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</si>
  <si>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</si>
  <si>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</si>
  <si>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</si>
  <si>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</si>
  <si>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</si>
  <si>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</si>
  <si>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</si>
  <si>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</si>
  <si>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</si>
  <si>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</si>
  <si>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</si>
  <si>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</si>
  <si>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</si>
  <si>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</si>
  <si>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</si>
  <si>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</si>
  <si>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</si>
  <si>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</si>
  <si>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</si>
  <si>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</si>
  <si>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</si>
  <si>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</si>
  <si>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</si>
  <si>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</si>
  <si>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</si>
  <si>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</si>
  <si>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</si>
  <si>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</si>
  <si>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</si>
  <si>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</si>
  <si>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</si>
  <si>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</si>
  <si>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</si>
  <si>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</si>
  <si>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</si>
  <si>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</si>
  <si>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</si>
  <si>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</si>
  <si>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</si>
  <si>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</si>
  <si>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</si>
  <si>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</si>
  <si>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</si>
  <si>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</si>
  <si>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</si>
  <si>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</si>
  <si>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</si>
  <si>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</si>
  <si>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</si>
  <si>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</si>
  <si>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</si>
  <si>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</si>
  <si>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</si>
  <si>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</si>
  <si>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</si>
  <si>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</si>
  <si>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</si>
  <si>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</si>
  <si>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</si>
  <si>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</si>
  <si>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</si>
  <si>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</si>
  <si>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</si>
  <si>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</si>
  <si>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</si>
  <si>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</si>
  <si>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</si>
  <si>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</si>
  <si>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</si>
  <si>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</si>
  <si>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</si>
  <si>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</si>
  <si>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</si>
  <si>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</si>
  <si>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</si>
  <si>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</si>
  <si>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</si>
  <si>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</si>
  <si>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</si>
  <si>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</si>
  <si>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</si>
  <si>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</si>
  <si>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</si>
  <si>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</si>
  <si>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</si>
  <si>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</si>
  <si>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</si>
  <si>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</si>
  <si>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</si>
  <si>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</si>
  <si>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</si>
  <si>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</si>
  <si>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</si>
  <si>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</si>
  <si>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</si>
  <si>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</si>
  <si>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</si>
  <si>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</si>
  <si>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</si>
  <si>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</si>
  <si>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</si>
  <si>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</si>
  <si>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</si>
  <si>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</si>
  <si>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</si>
  <si>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</si>
  <si>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</si>
  <si>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</si>
  <si>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</si>
  <si>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</si>
  <si>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</si>
  <si>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</si>
  <si>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</si>
  <si>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</si>
  <si>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</si>
  <si>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</si>
  <si>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</si>
  <si>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</si>
  <si>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</si>
  <si>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</si>
  <si>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</si>
  <si>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</si>
  <si>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</si>
  <si>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</si>
  <si>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</si>
  <si>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</si>
  <si>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</si>
  <si>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</si>
  <si>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</si>
  <si>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</si>
  <si>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</si>
  <si>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</si>
  <si>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</si>
  <si>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</si>
  <si>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</si>
  <si>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</si>
  <si>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</si>
  <si>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</si>
  <si>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</si>
  <si>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</si>
  <si>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</si>
  <si>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</si>
  <si>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</si>
  <si>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</si>
  <si>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</si>
  <si>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</si>
  <si>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</si>
  <si>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</si>
  <si>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</si>
  <si>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</si>
  <si>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</si>
  <si>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</si>
  <si>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</si>
  <si>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</si>
  <si>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</si>
  <si>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</si>
  <si>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</si>
  <si>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</si>
  <si>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</si>
  <si>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</si>
  <si>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</si>
  <si>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</si>
  <si>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</si>
  <si>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</si>
  <si>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</si>
  <si>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</si>
  <si>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</si>
  <si>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</si>
  <si>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</si>
  <si>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</si>
  <si>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</si>
  <si>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</si>
  <si>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</si>
  <si>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</si>
  <si>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</si>
  <si>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</si>
  <si>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</si>
  <si>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</si>
  <si>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</si>
  <si>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</si>
  <si>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</si>
  <si>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</si>
  <si>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</si>
  <si>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</si>
  <si>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</si>
  <si>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</si>
  <si>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</si>
  <si>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</si>
  <si>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</si>
  <si>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</si>
  <si>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</si>
  <si>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</si>
  <si>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</si>
  <si>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</si>
  <si>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</si>
  <si>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</si>
  <si>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</si>
  <si>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</si>
  <si>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</si>
  <si>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</si>
  <si>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</si>
  <si>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</si>
  <si>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</si>
  <si>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</si>
  <si>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</si>
  <si>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</si>
  <si>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</si>
  <si>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</si>
  <si>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</si>
  <si>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</si>
  <si>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</si>
  <si>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</si>
  <si>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</si>
  <si>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</si>
  <si>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</si>
  <si>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</si>
  <si>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</si>
  <si>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</si>
  <si>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</si>
  <si>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</si>
  <si>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</si>
  <si>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</si>
  <si>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</si>
  <si>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</si>
  <si>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</si>
  <si>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</si>
  <si>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</si>
  <si>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</si>
  <si>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</si>
  <si>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</si>
  <si>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</si>
  <si>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</si>
  <si>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</si>
  <si>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</si>
  <si>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</si>
  <si>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</si>
  <si>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</si>
  <si>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</si>
  <si>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</si>
  <si>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</si>
  <si>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</si>
  <si>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</si>
  <si>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</si>
  <si>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</si>
  <si>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</si>
  <si>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</si>
  <si>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</si>
  <si>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</si>
  <si>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</si>
  <si>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</si>
  <si>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</si>
  <si>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</si>
  <si>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</si>
  <si>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</si>
  <si>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</si>
  <si>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</si>
  <si>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</si>
  <si>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</si>
  <si>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</si>
  <si>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</si>
  <si>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</si>
  <si>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</si>
  <si>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</si>
  <si>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</si>
  <si>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</si>
  <si>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</si>
  <si>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</si>
  <si>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</si>
  <si>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</si>
  <si>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</si>
  <si>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</si>
  <si>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</si>
  <si>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</si>
  <si>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</si>
  <si>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</si>
  <si>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</si>
  <si>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</si>
  <si>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</si>
  <si>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</si>
  <si>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</si>
  <si>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</si>
  <si>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</si>
  <si>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</si>
  <si>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</si>
  <si>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</si>
  <si>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</si>
  <si>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</si>
  <si>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</si>
  <si>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</si>
  <si>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</si>
  <si>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</si>
  <si>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</si>
  <si>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</si>
  <si>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</si>
  <si>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</si>
  <si>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</si>
  <si>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</si>
  <si>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</si>
  <si>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</si>
  <si>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</si>
  <si>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</si>
  <si>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</si>
  <si>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</si>
  <si>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</si>
  <si>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</si>
  <si>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</si>
  <si>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</si>
  <si>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</si>
  <si>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</si>
  <si>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</si>
  <si>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</si>
  <si>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</si>
  <si>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</si>
  <si>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</si>
  <si>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</si>
  <si>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</si>
  <si>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</si>
  <si>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</si>
  <si>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</si>
  <si>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</si>
  <si>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</si>
  <si>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</si>
  <si>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</si>
  <si>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</si>
  <si>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</si>
  <si>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</si>
  <si>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</si>
  <si>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</si>
  <si>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</si>
  <si>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</si>
  <si>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</si>
  <si>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</si>
  <si>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</si>
  <si>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</si>
  <si>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</si>
  <si>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</si>
  <si>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</si>
  <si>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</si>
  <si>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</si>
  <si>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</si>
  <si>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</si>
  <si>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</si>
  <si>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</si>
  <si>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</si>
  <si>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</si>
  <si>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</si>
  <si>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</si>
  <si>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</si>
  <si>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</si>
  <si>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</si>
  <si>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</si>
  <si>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</si>
  <si>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</si>
  <si>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</si>
  <si>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</si>
  <si>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</si>
  <si>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</si>
  <si>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</si>
  <si>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</si>
  <si>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</si>
  <si>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</si>
  <si>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</si>
  <si>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</si>
  <si>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</si>
  <si>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</si>
  <si>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</si>
  <si>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</si>
  <si>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</si>
  <si>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</si>
  <si>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</si>
  <si>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</si>
  <si>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</si>
  <si>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</si>
  <si>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</si>
  <si>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</si>
  <si>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</si>
  <si>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</si>
  <si>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</si>
  <si>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</si>
  <si>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</si>
  <si>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</si>
  <si>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</si>
  <si>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</si>
  <si>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</si>
  <si>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</si>
  <si>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</si>
  <si>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</si>
  <si>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</si>
  <si>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</si>
  <si>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</si>
  <si>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</si>
  <si>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</si>
  <si>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</si>
  <si>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</si>
  <si>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</si>
  <si>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</si>
  <si>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</si>
  <si>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</si>
  <si>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</si>
  <si>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</si>
  <si>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</si>
  <si>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</si>
  <si>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</si>
  <si>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</si>
  <si>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</si>
  <si>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</si>
  <si>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</si>
  <si>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</si>
  <si>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</si>
  <si>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</si>
  <si>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</si>
  <si>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</si>
  <si>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</si>
  <si>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</si>
  <si>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</si>
  <si>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</si>
  <si>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</si>
  <si>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</si>
  <si>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</si>
  <si>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</si>
  <si>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</si>
  <si>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</si>
  <si>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</si>
  <si>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</si>
  <si>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</si>
  <si>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</si>
  <si>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</si>
  <si>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</si>
  <si>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</si>
  <si>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</si>
  <si>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</si>
  <si>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</si>
  <si>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</si>
  <si>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</si>
  <si>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</si>
  <si>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</si>
  <si>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</si>
  <si>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</si>
  <si>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</si>
  <si>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</si>
  <si>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</si>
  <si>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</si>
  <si>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</si>
  <si>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</si>
  <si>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</si>
  <si>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</si>
  <si>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</si>
  <si>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</si>
  <si>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</si>
  <si>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</si>
  <si>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</si>
  <si>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</si>
  <si>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</si>
  <si>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</si>
  <si>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</si>
  <si>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</si>
  <si>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</si>
  <si>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</si>
  <si>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</si>
  <si>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</si>
  <si>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</si>
  <si>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</si>
  <si>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</si>
  <si>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</si>
  <si>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</si>
  <si>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</si>
  <si>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</si>
  <si>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</si>
  <si>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</si>
  <si>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</si>
  <si>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</si>
  <si>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</si>
  <si>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</si>
  <si>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</si>
  <si>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</si>
  <si>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</si>
  <si>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</si>
  <si>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</si>
  <si>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</si>
  <si>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</si>
  <si>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</si>
  <si>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</si>
  <si>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</si>
  <si>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</si>
  <si>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</si>
  <si>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</si>
  <si>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</si>
  <si>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</si>
  <si>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</si>
  <si>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</si>
  <si>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</si>
  <si>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</si>
  <si>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</si>
  <si>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</si>
  <si>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</si>
  <si>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</si>
  <si>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</si>
  <si>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</si>
  <si>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</si>
  <si>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</si>
  <si>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</si>
  <si>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</si>
  <si>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</si>
  <si>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</si>
  <si>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</si>
  <si>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</si>
  <si>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</si>
  <si>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</si>
  <si>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</si>
  <si>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</si>
  <si>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</si>
  <si>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</si>
  <si>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</si>
  <si>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</si>
  <si>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</si>
  <si>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</si>
  <si>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</si>
  <si>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</si>
  <si>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</si>
  <si>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</si>
  <si>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</si>
  <si>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</si>
  <si>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</si>
  <si>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</si>
  <si>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</si>
  <si>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</si>
  <si>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</si>
  <si>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</si>
  <si>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</si>
  <si>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</si>
  <si>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</si>
  <si>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</si>
  <si>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</si>
  <si>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</si>
  <si>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</si>
  <si>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</si>
  <si>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</si>
  <si>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</si>
  <si>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</si>
  <si>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</si>
  <si>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</si>
  <si>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</si>
  <si>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</si>
  <si>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</si>
  <si>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</si>
  <si>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</si>
  <si>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</si>
  <si>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</si>
  <si>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</si>
  <si>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</si>
  <si>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</si>
  <si>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</si>
  <si>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</si>
  <si>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</si>
  <si>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</si>
  <si>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</si>
  <si>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</si>
  <si>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</si>
  <si>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</si>
  <si>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</si>
  <si>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</si>
  <si>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</si>
  <si>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</si>
  <si>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</si>
  <si>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</si>
  <si>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</si>
  <si>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</si>
  <si>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</si>
  <si>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</si>
  <si>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</si>
  <si>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</si>
  <si>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</si>
  <si>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</si>
  <si>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</si>
  <si>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</si>
  <si>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</si>
  <si>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</si>
  <si>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</si>
  <si>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</si>
  <si>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</si>
  <si>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</si>
  <si>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</si>
  <si>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</si>
  <si>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</si>
  <si>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</si>
  <si>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</si>
  <si>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</si>
  <si>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</si>
  <si>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</si>
  <si>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</si>
  <si>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</si>
  <si>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</si>
  <si>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</si>
  <si>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</si>
  <si>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</si>
  <si>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</si>
  <si>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</si>
  <si>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</si>
  <si>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</si>
  <si>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</si>
  <si>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</si>
  <si>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</si>
  <si>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</si>
  <si>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</si>
  <si>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</si>
  <si>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</si>
  <si>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</si>
  <si>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</si>
  <si>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</si>
  <si>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</si>
  <si>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</si>
  <si>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</si>
  <si>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</si>
  <si>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</si>
  <si>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</si>
  <si>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</si>
  <si>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</si>
  <si>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</si>
  <si>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</si>
  <si>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</si>
  <si>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</si>
  <si>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</si>
  <si>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</si>
  <si>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</si>
  <si>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</si>
  <si>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</si>
  <si>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</si>
  <si>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</si>
  <si>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</si>
  <si>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</si>
  <si>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</si>
  <si>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</si>
  <si>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</si>
  <si>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</si>
  <si>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</si>
  <si>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</si>
  <si>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</si>
  <si>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</si>
  <si>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</si>
  <si>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</si>
  <si>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</si>
  <si>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</si>
  <si>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</si>
  <si>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</si>
  <si>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</si>
  <si>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</si>
  <si>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</si>
  <si>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</si>
  <si>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</si>
  <si>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</si>
  <si>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</si>
  <si>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</si>
  <si>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</si>
  <si>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</si>
  <si>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</si>
  <si>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</si>
  <si>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</si>
  <si>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</si>
  <si>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</si>
  <si>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</si>
  <si>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</si>
  <si>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</si>
  <si>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</si>
  <si>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</si>
  <si>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</si>
  <si>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</si>
  <si>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</si>
  <si>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</si>
  <si>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</si>
  <si>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</si>
  <si>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</si>
  <si>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</si>
  <si>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</si>
  <si>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</si>
  <si>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</si>
  <si>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</si>
  <si>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</si>
  <si>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</si>
  <si>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</si>
  <si>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</si>
  <si>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</si>
  <si>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</si>
  <si>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</si>
  <si>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</si>
  <si>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</si>
  <si>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</si>
  <si>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</si>
  <si>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</si>
  <si>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</si>
  <si>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</si>
  <si>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</si>
  <si>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</si>
  <si>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</si>
  <si>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</si>
  <si>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</si>
  <si>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</si>
  <si>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</si>
  <si>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</si>
  <si>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</si>
  <si>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</si>
  <si>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</si>
  <si>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</si>
  <si>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</si>
  <si>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</si>
  <si>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</si>
  <si>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</si>
  <si>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</si>
  <si>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</si>
  <si>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</si>
  <si>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</si>
  <si>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</si>
  <si>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</si>
  <si>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</si>
  <si>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</si>
  <si>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</si>
  <si>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</si>
  <si>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</si>
  <si>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</si>
  <si>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</si>
  <si>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</si>
  <si>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</si>
  <si>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</si>
  <si>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</si>
  <si>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</si>
  <si>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</si>
  <si>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</si>
  <si>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</si>
  <si>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</si>
  <si>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</si>
  <si>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</si>
  <si>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</si>
  <si>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</si>
  <si>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</si>
  <si>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</si>
  <si>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</si>
  <si>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</si>
  <si>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</si>
  <si>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</si>
  <si>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</si>
  <si>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</si>
  <si>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</si>
  <si>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</si>
  <si>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</si>
  <si>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</si>
  <si>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</si>
  <si>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</si>
  <si>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</si>
  <si>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</si>
  <si>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</si>
  <si>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</si>
  <si>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</si>
  <si>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</si>
  <si>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</si>
  <si>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</si>
  <si>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</si>
  <si>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</si>
  <si>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</si>
  <si>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</si>
  <si>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</si>
  <si>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</si>
  <si>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</si>
  <si>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</si>
  <si>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</si>
  <si>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</si>
  <si>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</si>
  <si>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</si>
  <si>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</si>
  <si>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</si>
  <si>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</si>
  <si>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</si>
  <si>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</si>
  <si>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</si>
  <si>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</si>
  <si>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</si>
  <si>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</si>
  <si>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</si>
  <si>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</si>
  <si>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</si>
  <si>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</si>
  <si>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</si>
  <si>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</si>
  <si>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</si>
  <si>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</si>
  <si>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</si>
  <si>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</si>
  <si>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</si>
  <si>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</si>
  <si>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</si>
  <si>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</si>
  <si>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</si>
  <si>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</si>
  <si>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</si>
  <si>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</si>
  <si>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</si>
  <si>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</si>
  <si>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</si>
  <si>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</si>
  <si>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</si>
  <si>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</si>
  <si>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</si>
  <si>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</si>
  <si>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</si>
  <si>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</si>
  <si>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</si>
  <si>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</si>
  <si>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</si>
  <si>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</si>
  <si>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</si>
  <si>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</si>
  <si>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</si>
  <si>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</si>
  <si>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</si>
  <si>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</si>
  <si>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</si>
  <si>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</si>
  <si>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</si>
  <si>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</si>
  <si>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</si>
  <si>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</si>
  <si>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</si>
  <si>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</si>
  <si>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</si>
  <si>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</si>
  <si>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</si>
  <si>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</si>
  <si>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</si>
  <si>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</si>
  <si>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</si>
  <si>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</si>
  <si>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</si>
  <si>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</si>
  <si>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</si>
  <si>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</si>
  <si>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</si>
  <si>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</si>
  <si>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</si>
  <si>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</si>
  <si>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</si>
  <si>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</si>
  <si>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</si>
  <si>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</si>
  <si>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</si>
  <si>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</si>
  <si>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</si>
  <si>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</si>
  <si>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</si>
  <si>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</si>
  <si>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</si>
  <si>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</si>
  <si>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</si>
  <si>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</si>
  <si>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</si>
  <si>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</si>
  <si>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</si>
  <si>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</si>
  <si>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</si>
  <si>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</si>
  <si>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</si>
  <si>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</si>
  <si>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</si>
  <si>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</si>
  <si>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</si>
  <si>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</si>
  <si>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</si>
  <si>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</si>
  <si>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</si>
  <si>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</si>
  <si>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</si>
  <si>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</si>
  <si>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</si>
  <si>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</si>
  <si>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</si>
  <si>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</si>
  <si>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</si>
  <si>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</si>
  <si>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</si>
  <si>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</si>
  <si>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</si>
  <si>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</si>
  <si>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</si>
  <si>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</si>
  <si>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</si>
  <si>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</si>
  <si>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</si>
  <si>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</si>
  <si>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</si>
  <si>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</si>
  <si>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</si>
  <si>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</si>
  <si>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</si>
  <si>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</si>
  <si>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</si>
  <si>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</si>
  <si>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</si>
  <si>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</si>
  <si>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</si>
  <si>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</si>
  <si>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</si>
  <si>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</si>
  <si>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</si>
  <si>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</si>
  <si>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</si>
  <si>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</si>
  <si>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</si>
  <si>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</si>
  <si>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</si>
  <si>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</si>
  <si>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</si>
  <si>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</si>
  <si>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</si>
  <si>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</si>
  <si>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</si>
  <si>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</si>
  <si>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</si>
  <si>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</si>
  <si>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</si>
  <si>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</si>
  <si>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</si>
  <si>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</si>
  <si>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</si>
  <si>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</si>
  <si>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</si>
  <si>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</si>
  <si>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</si>
  <si>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</si>
  <si>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</si>
  <si>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</si>
  <si>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</si>
  <si>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</si>
  <si>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</si>
  <si>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</si>
  <si>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</si>
  <si>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</si>
  <si>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</si>
  <si>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</si>
  <si>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</si>
  <si>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</si>
  <si>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</si>
  <si>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</si>
  <si>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</si>
  <si>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</si>
  <si>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</si>
  <si>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</si>
  <si>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</si>
  <si>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</si>
  <si>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</si>
  <si>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</si>
  <si>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</si>
  <si>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</si>
  <si>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</si>
  <si>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</si>
  <si>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</si>
  <si>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</si>
  <si>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</si>
  <si>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</si>
  <si>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</si>
  <si>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</si>
  <si>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</si>
  <si>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</si>
  <si>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</si>
  <si>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</si>
  <si>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</si>
  <si>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</si>
  <si>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</si>
  <si>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</si>
  <si>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</si>
  <si>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</si>
  <si>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</si>
  <si>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</si>
  <si>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</si>
  <si>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</si>
  <si>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</si>
  <si>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</si>
  <si>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</si>
  <si>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</si>
  <si>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</si>
  <si>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</si>
  <si>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</si>
  <si>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</si>
  <si>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</si>
  <si>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</si>
  <si>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</si>
  <si>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</si>
  <si>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</si>
  <si>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</si>
  <si>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</si>
  <si>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</si>
  <si>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</si>
  <si>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</si>
  <si>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</si>
  <si>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</si>
  <si>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</si>
  <si>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</si>
  <si>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</si>
  <si>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</si>
  <si>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</si>
  <si>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</si>
  <si>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</si>
  <si>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</si>
  <si>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</si>
  <si>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</si>
  <si>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</si>
  <si>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</si>
  <si>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</si>
  <si>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</si>
  <si>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</si>
  <si>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</si>
  <si>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</si>
  <si>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</si>
  <si>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</si>
  <si>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</si>
  <si>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</si>
  <si>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</si>
  <si>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</si>
  <si>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</si>
  <si>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</si>
  <si>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</si>
  <si>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</si>
  <si>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</si>
  <si>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</si>
  <si>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</si>
  <si>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</si>
  <si>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</si>
  <si>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</si>
  <si>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</si>
  <si>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</si>
  <si>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</si>
  <si>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</si>
  <si>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</si>
  <si>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</si>
  <si>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</si>
  <si>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</si>
  <si>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</si>
  <si>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</si>
  <si>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</si>
  <si>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</si>
  <si>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</si>
  <si>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</si>
  <si>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</si>
  <si>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</si>
  <si>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</si>
  <si>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</si>
  <si>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</si>
  <si>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</si>
  <si>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</si>
  <si>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</si>
  <si>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</si>
  <si>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</si>
  <si>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</si>
  <si>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</si>
  <si>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</si>
  <si>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</si>
  <si>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</si>
  <si>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</si>
  <si>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</si>
  <si>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</si>
  <si>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</si>
  <si>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</si>
  <si>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</si>
  <si>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</si>
  <si>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</si>
  <si>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</si>
  <si>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</si>
  <si>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</si>
  <si>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</si>
  <si>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</si>
  <si>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</si>
  <si>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</si>
  <si>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</si>
  <si>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</si>
  <si>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</si>
  <si>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</si>
  <si>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</si>
  <si>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</si>
  <si>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</si>
  <si>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</si>
  <si>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</si>
  <si>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</si>
  <si>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</si>
  <si>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</si>
  <si>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</si>
  <si>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</si>
  <si>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</si>
  <si>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</si>
  <si>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</si>
  <si>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</si>
  <si>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</si>
  <si>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</si>
  <si>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</si>
  <si>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</si>
  <si>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</si>
  <si>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</si>
  <si>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</si>
  <si>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</si>
  <si>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</si>
  <si>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</si>
  <si>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</si>
  <si>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</si>
  <si>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</si>
  <si>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</si>
  <si>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</si>
  <si>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</si>
  <si>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</si>
  <si>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</si>
  <si>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</si>
  <si>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</si>
  <si>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</si>
  <si>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</si>
  <si>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</si>
  <si>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</si>
  <si>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</si>
  <si>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</si>
  <si>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</si>
  <si>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</si>
  <si>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</si>
  <si>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</si>
  <si>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</si>
  <si>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</si>
  <si>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</si>
  <si>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</si>
  <si>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</si>
  <si>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</si>
  <si>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</si>
  <si>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</si>
  <si>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</si>
  <si>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</si>
  <si>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</si>
  <si>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</si>
  <si>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</si>
  <si>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</si>
  <si>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</si>
  <si>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</si>
  <si>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</si>
  <si>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</si>
  <si>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</si>
  <si>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</si>
  <si>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</si>
  <si>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</si>
  <si>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</si>
  <si>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</si>
  <si>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</si>
  <si>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</si>
  <si>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</si>
  <si>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</si>
  <si>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</si>
  <si>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</si>
  <si>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</si>
  <si>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</si>
  <si>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</si>
  <si>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</si>
  <si>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</si>
  <si>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</si>
  <si>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</si>
  <si>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</si>
  <si>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</si>
  <si>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</si>
  <si>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</si>
  <si>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</si>
  <si>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</si>
  <si>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</si>
  <si>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</si>
  <si>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</si>
  <si>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</si>
  <si>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</si>
  <si>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</si>
  <si>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</si>
  <si>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</si>
  <si>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</si>
  <si>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</si>
  <si>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</si>
  <si>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</si>
  <si>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</si>
  <si>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</si>
  <si>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</si>
  <si>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</si>
  <si>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</si>
  <si>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</si>
  <si>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</si>
  <si>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</si>
  <si>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</si>
  <si>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</si>
  <si>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</si>
  <si>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</si>
  <si>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</si>
  <si>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</si>
  <si>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</si>
  <si>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</si>
  <si>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</si>
  <si>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</si>
  <si>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</si>
  <si>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</si>
  <si>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</si>
  <si>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</si>
  <si>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</si>
  <si>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</si>
  <si>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</si>
  <si>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</si>
  <si>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</si>
  <si>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</si>
  <si>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</si>
  <si>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</si>
  <si>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</si>
  <si>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</si>
  <si>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</si>
  <si>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</si>
  <si>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</si>
  <si>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</si>
  <si>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</si>
  <si>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</si>
  <si>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</si>
  <si>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</si>
  <si>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</si>
  <si>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</si>
  <si>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</si>
  <si>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</si>
  <si>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</si>
  <si>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</si>
  <si>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</si>
  <si>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</si>
  <si>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</si>
  <si>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</si>
  <si>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</si>
  <si>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</si>
  <si>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</si>
  <si>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</si>
  <si>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</si>
  <si>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</si>
  <si>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</si>
  <si>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</si>
  <si>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</si>
  <si>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</si>
  <si>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</si>
  <si>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</si>
  <si>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</si>
  <si>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</si>
  <si>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</si>
  <si>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</si>
  <si>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</si>
  <si>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</si>
  <si>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</si>
  <si>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</si>
  <si>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</si>
  <si>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</si>
  <si>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</si>
  <si>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</si>
  <si>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</si>
  <si>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</si>
  <si>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</si>
  <si>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</si>
  <si>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</si>
  <si>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</si>
  <si>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</si>
  <si>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</si>
  <si>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</si>
  <si>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</si>
  <si>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</si>
  <si>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</si>
  <si>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</si>
  <si>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</si>
  <si>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</si>
  <si>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</si>
  <si>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</si>
  <si>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</si>
  <si>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</si>
  <si>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</si>
  <si>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</si>
  <si>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</si>
  <si>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</si>
  <si>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</si>
  <si>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</si>
  <si>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</si>
  <si>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</si>
  <si>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</si>
  <si>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</si>
  <si>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</si>
  <si>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</si>
  <si>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</si>
  <si>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</si>
  <si>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</si>
  <si>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</si>
  <si>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</si>
  <si>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</si>
  <si>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</si>
  <si>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</si>
  <si>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</si>
  <si>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</si>
  <si>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</si>
  <si>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</si>
  <si>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</si>
  <si>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</si>
  <si>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</si>
  <si>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</si>
  <si>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</si>
  <si>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</si>
  <si>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</si>
  <si>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</si>
  <si>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</si>
  <si>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</si>
  <si>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</si>
  <si>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</si>
  <si>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</si>
  <si>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</si>
  <si>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</si>
  <si>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</si>
  <si>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</si>
  <si>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</si>
  <si>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</si>
  <si>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</si>
  <si>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</si>
  <si>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</si>
  <si>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</si>
  <si>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</si>
  <si>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</si>
  <si>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</si>
  <si>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</si>
  <si>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</si>
  <si>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</si>
  <si>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</si>
  <si>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</si>
  <si>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</si>
  <si>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</si>
  <si>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</si>
  <si>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</si>
  <si>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</si>
  <si>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</si>
  <si>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</si>
  <si>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</si>
  <si>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</si>
  <si>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</si>
  <si>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</si>
  <si>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</si>
  <si>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</si>
  <si>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</si>
  <si>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</si>
  <si>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</si>
  <si>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</si>
  <si>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</si>
  <si>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</si>
  <si>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</si>
  <si>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</si>
  <si>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</si>
  <si>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</si>
  <si>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</si>
  <si>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</si>
  <si>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</si>
  <si>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</si>
  <si>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</si>
  <si>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</si>
  <si>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</si>
  <si>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</si>
  <si>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</si>
  <si>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</si>
  <si>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</si>
  <si>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</si>
  <si>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</si>
  <si>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</si>
  <si>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</si>
  <si>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</si>
  <si>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</si>
  <si>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</si>
  <si>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</si>
  <si>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</si>
  <si>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</si>
  <si>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</si>
  <si>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</si>
  <si>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</si>
  <si>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</si>
  <si>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</si>
  <si>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</si>
  <si>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</si>
  <si>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</si>
  <si>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</si>
  <si>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</si>
  <si>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</si>
  <si>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</si>
  <si>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</si>
  <si>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</si>
  <si>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</si>
  <si>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</si>
  <si>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</si>
  <si>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</si>
  <si>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</si>
  <si>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</si>
  <si>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</si>
  <si>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</si>
  <si>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</si>
  <si>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</si>
  <si>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</si>
  <si>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</si>
  <si>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</si>
  <si>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</si>
  <si>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</si>
  <si>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</si>
  <si>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</si>
  <si>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</si>
  <si>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</si>
  <si>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</si>
  <si>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</si>
  <si>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</si>
  <si>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</si>
  <si>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</si>
  <si>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</si>
  <si>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</si>
  <si>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</si>
  <si>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</si>
  <si>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</si>
  <si>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</si>
  <si>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</si>
  <si>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</si>
  <si>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</si>
  <si>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</si>
  <si>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</si>
  <si>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</si>
  <si>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</si>
  <si>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</si>
  <si>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</si>
  <si>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</si>
  <si>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</si>
  <si>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</si>
  <si>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</si>
  <si>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</si>
  <si>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</si>
  <si>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</si>
  <si>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</si>
  <si>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</si>
  <si>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</si>
  <si>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</si>
  <si>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</si>
  <si>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</si>
  <si>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</si>
  <si>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</si>
  <si>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</si>
  <si>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</si>
  <si>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</si>
  <si>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</si>
  <si>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</si>
  <si>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</si>
  <si>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</si>
  <si>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</si>
  <si>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</si>
  <si>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</si>
  <si>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</si>
  <si>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</si>
  <si>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</si>
  <si>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</si>
  <si>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</si>
  <si>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</si>
  <si>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</si>
  <si>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</si>
  <si>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</si>
  <si>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</si>
  <si>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</si>
  <si>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</si>
  <si>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</si>
  <si>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</si>
  <si>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</si>
  <si>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</si>
  <si>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</si>
  <si>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</si>
  <si>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</si>
  <si>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</si>
  <si>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</si>
  <si>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</si>
  <si>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</si>
  <si>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</si>
  <si>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</si>
  <si>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</si>
  <si>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</si>
  <si>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</si>
  <si>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</si>
  <si>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</si>
  <si>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</si>
  <si>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</si>
  <si>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</si>
  <si>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</si>
  <si>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</si>
  <si>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</si>
  <si>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</si>
  <si>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</si>
  <si>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</si>
  <si>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</si>
  <si>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</si>
  <si>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</si>
  <si>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</si>
  <si>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</si>
  <si>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</si>
  <si>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</si>
  <si>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</si>
  <si>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</si>
  <si>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</si>
  <si>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</si>
  <si>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</si>
  <si>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</si>
  <si>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</si>
  <si>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</si>
  <si>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</si>
  <si>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</si>
  <si>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</si>
  <si>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</si>
  <si>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</si>
  <si>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</si>
  <si>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</si>
  <si>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</si>
  <si>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</si>
  <si>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</si>
  <si>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</si>
  <si>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</si>
  <si>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</si>
  <si>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</si>
  <si>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</si>
  <si>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</si>
  <si>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</si>
  <si>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</si>
  <si>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</si>
  <si>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</si>
  <si>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</si>
  <si>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</si>
  <si>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</si>
  <si>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</si>
  <si>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</si>
  <si>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</si>
  <si>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</si>
  <si>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</si>
  <si>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</si>
  <si>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</si>
  <si>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</si>
  <si>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</si>
  <si>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</si>
  <si>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</si>
  <si>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</si>
  <si>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</si>
  <si>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</si>
  <si>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</si>
  <si>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</si>
  <si>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</si>
  <si>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</si>
  <si>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</si>
  <si>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</si>
  <si>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</si>
  <si>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</si>
  <si>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</si>
  <si>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</si>
  <si>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</si>
  <si>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</si>
  <si>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</si>
  <si>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</si>
  <si>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</si>
  <si>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</si>
  <si>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</si>
  <si>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</si>
  <si>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</si>
  <si>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</si>
  <si>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</si>
  <si>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</si>
  <si>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</si>
  <si>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</si>
  <si>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</si>
  <si>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</si>
  <si>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</si>
  <si>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</si>
  <si>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</si>
  <si>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</si>
  <si>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</si>
  <si>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</si>
  <si>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</si>
  <si>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</si>
  <si>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</si>
  <si>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</si>
  <si>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</si>
  <si>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</si>
  <si>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</si>
  <si>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</si>
  <si>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</si>
  <si>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</si>
  <si>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</si>
  <si>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</si>
  <si>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</si>
  <si>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</si>
  <si>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</si>
  <si>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</si>
  <si>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</si>
  <si>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</si>
  <si>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</si>
  <si>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</si>
  <si>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</si>
  <si>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</si>
  <si>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</si>
  <si>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</si>
  <si>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</si>
  <si>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</si>
  <si>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</si>
  <si>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</si>
  <si>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</si>
  <si>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</si>
  <si>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</si>
  <si>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</si>
  <si>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</si>
  <si>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</si>
  <si>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</si>
  <si>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</si>
  <si>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</si>
  <si>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</si>
  <si>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</si>
  <si>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</si>
  <si>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</si>
  <si>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</si>
  <si>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</si>
  <si>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</si>
  <si>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</si>
  <si>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</si>
  <si>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</si>
  <si>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</si>
  <si>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</si>
  <si>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</si>
  <si>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</si>
  <si>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</si>
  <si>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</si>
  <si>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</si>
  <si>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</si>
  <si>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</si>
  <si>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</si>
  <si>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</si>
  <si>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</si>
  <si>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</si>
  <si>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</si>
  <si>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</si>
  <si>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</si>
  <si>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</si>
  <si>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</si>
  <si>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</si>
  <si>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</si>
  <si>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</si>
  <si>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</si>
  <si>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</si>
  <si>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</si>
  <si>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</si>
  <si>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</si>
  <si>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</si>
  <si>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</si>
  <si>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</si>
  <si>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</si>
  <si>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</si>
  <si>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</si>
  <si>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</si>
  <si>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</si>
  <si>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</si>
  <si>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</si>
  <si>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</si>
  <si>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</si>
  <si>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</si>
  <si>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</si>
  <si>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</si>
  <si>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</si>
  <si>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</si>
  <si>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</si>
  <si>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</si>
  <si>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</si>
  <si>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</si>
  <si>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</si>
  <si>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</si>
  <si>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</si>
  <si>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</si>
  <si>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</si>
  <si>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</si>
  <si>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</si>
  <si>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</si>
  <si>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</si>
  <si>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</si>
  <si>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</si>
  <si>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</si>
  <si>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</si>
  <si>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</si>
  <si>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</si>
  <si>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</si>
  <si>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</si>
  <si>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</si>
  <si>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</si>
  <si>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</si>
  <si>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</si>
  <si>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</si>
  <si>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</si>
  <si>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</si>
  <si>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</si>
  <si>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</si>
  <si>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</si>
  <si>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</si>
  <si>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</si>
  <si>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</si>
  <si>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</si>
  <si>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</si>
  <si>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</si>
  <si>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</si>
  <si>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</si>
  <si>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</si>
  <si>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</si>
  <si>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</si>
  <si>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</si>
  <si>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</si>
  <si>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</si>
  <si>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</si>
  <si>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</si>
  <si>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</si>
  <si>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</si>
  <si>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</si>
  <si>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</si>
  <si>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</si>
  <si>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</si>
  <si>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</si>
  <si>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</si>
  <si>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</si>
  <si>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</si>
  <si>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</si>
  <si>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</si>
  <si>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</si>
  <si>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</si>
  <si>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</si>
  <si>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</si>
  <si>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</si>
  <si>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</si>
  <si>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</si>
  <si>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</si>
  <si>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</si>
  <si>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</si>
  <si>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</si>
  <si>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</si>
  <si>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</si>
  <si>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</si>
  <si>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</si>
  <si>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</si>
  <si>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</si>
  <si>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</si>
  <si>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</si>
  <si>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</si>
  <si>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</si>
  <si>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</si>
  <si>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</si>
  <si>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</si>
  <si>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</si>
  <si>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</si>
  <si>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</si>
  <si>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</si>
  <si>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</si>
  <si>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</si>
  <si>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</si>
  <si>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</si>
  <si>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</si>
  <si>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</si>
  <si>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</si>
  <si>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</si>
  <si>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</si>
  <si>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</si>
  <si>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</si>
  <si>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</si>
  <si>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</si>
  <si>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</si>
  <si>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</si>
  <si>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</si>
  <si>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</si>
  <si>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</si>
  <si>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</si>
  <si>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</si>
  <si>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</si>
  <si>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</si>
  <si>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</si>
  <si>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</si>
  <si>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</si>
  <si>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</si>
  <si>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</si>
  <si>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</si>
  <si>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</si>
  <si>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</si>
  <si>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</si>
  <si>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</si>
  <si>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</si>
  <si>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</si>
  <si>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</si>
  <si>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</si>
  <si>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</si>
  <si>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</si>
  <si>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</si>
  <si>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</si>
  <si>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</si>
  <si>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</si>
  <si>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</si>
  <si>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</si>
  <si>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</si>
  <si>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</si>
  <si>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</si>
  <si>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</si>
  <si>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</si>
  <si>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</si>
  <si>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</si>
  <si>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</si>
  <si>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</si>
  <si>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</si>
  <si>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</si>
  <si>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</si>
  <si>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</si>
  <si>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</si>
  <si>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</si>
  <si>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</si>
  <si>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</si>
  <si>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</si>
  <si>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</si>
  <si>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</si>
  <si>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</si>
  <si>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</si>
  <si>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</si>
  <si>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</si>
  <si>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</si>
  <si>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</si>
  <si>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</si>
  <si>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</si>
  <si>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</si>
  <si>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</si>
  <si>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</si>
  <si>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</si>
  <si>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</si>
  <si>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</si>
  <si>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</si>
  <si>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</si>
  <si>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</si>
  <si>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</si>
  <si>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</si>
  <si>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</si>
  <si>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</si>
  <si>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</si>
  <si>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</si>
  <si>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</si>
  <si>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</si>
  <si>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</si>
  <si>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</si>
  <si>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</si>
  <si>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</si>
  <si>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</si>
  <si>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</si>
  <si>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</si>
  <si>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</si>
  <si>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</si>
  <si>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</si>
  <si>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</si>
  <si>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</si>
  <si>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</si>
  <si>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</si>
  <si>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</si>
  <si>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</si>
  <si>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</si>
  <si>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</si>
  <si>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</si>
  <si>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</si>
  <si>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</si>
  <si>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</si>
  <si>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</si>
  <si>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</si>
  <si>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</si>
  <si>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</si>
  <si>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</si>
  <si>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</si>
  <si>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</si>
  <si>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</si>
  <si>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</si>
  <si>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</si>
  <si>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</si>
  <si>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</si>
  <si>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</si>
  <si>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</si>
  <si>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</si>
  <si>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</si>
  <si>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</si>
  <si>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</si>
  <si>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</si>
  <si>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</si>
  <si>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</si>
  <si>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</si>
  <si>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</si>
  <si>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</si>
  <si>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</si>
  <si>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</si>
  <si>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</si>
  <si>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</si>
  <si>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</si>
  <si>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</si>
  <si>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</si>
  <si>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</si>
  <si>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</si>
  <si>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</si>
  <si>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</si>
  <si>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</si>
  <si>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</si>
  <si>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</si>
  <si>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</si>
  <si>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</si>
  <si>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</si>
  <si>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</si>
  <si>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</si>
  <si>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</si>
  <si>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</si>
  <si>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</si>
  <si>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</si>
  <si>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</si>
  <si>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</si>
  <si>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</si>
  <si>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</si>
  <si>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</si>
  <si>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</si>
  <si>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</si>
  <si>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</si>
  <si>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</si>
  <si>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</si>
  <si>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</si>
  <si>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</si>
  <si>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</si>
  <si>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</si>
  <si>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</si>
  <si>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</si>
  <si>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</si>
  <si>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</si>
  <si>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</si>
  <si>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</si>
  <si>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</si>
  <si>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</si>
  <si>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</si>
  <si>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</si>
  <si>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</si>
  <si>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</si>
  <si>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</si>
  <si>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</si>
  <si>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</si>
  <si>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</si>
  <si>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</si>
  <si>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</si>
  <si>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</si>
  <si>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</si>
  <si>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</si>
  <si>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</si>
  <si>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</si>
  <si>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</si>
  <si>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</si>
  <si>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</si>
  <si>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</si>
  <si>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</si>
  <si>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</si>
  <si>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</si>
  <si>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</si>
  <si>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</si>
  <si>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</si>
  <si>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</si>
  <si>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</si>
  <si>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</si>
  <si>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</si>
  <si>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</si>
  <si>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</si>
  <si>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</si>
  <si>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</si>
  <si>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</si>
  <si>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</si>
  <si>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</si>
  <si>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</si>
  <si>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</si>
  <si>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</si>
  <si>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</si>
  <si>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</si>
  <si>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</si>
  <si>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</si>
  <si>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</si>
  <si>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</si>
  <si>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</si>
  <si>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</si>
  <si>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</si>
  <si>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</si>
  <si>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</si>
  <si>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</si>
  <si>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</si>
  <si>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</si>
  <si>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</si>
  <si>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</si>
  <si>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</si>
  <si>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</si>
  <si>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</si>
  <si>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</si>
  <si>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</si>
  <si>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</si>
  <si>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</si>
  <si>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</si>
  <si>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</si>
  <si>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</si>
  <si>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</si>
  <si>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</si>
  <si>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</si>
  <si>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</si>
  <si>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</si>
  <si>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</si>
  <si>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</si>
  <si>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</si>
  <si>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</si>
  <si>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</si>
  <si>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</si>
  <si>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</si>
  <si>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</si>
  <si>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</si>
  <si>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</si>
  <si>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</si>
  <si>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</si>
  <si>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</si>
  <si>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</si>
  <si>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</si>
  <si>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</si>
  <si>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</si>
  <si>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</si>
  <si>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</si>
  <si>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</si>
  <si>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</si>
  <si>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</si>
  <si>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</si>
  <si>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</si>
  <si>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</si>
  <si>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</si>
  <si>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</si>
  <si>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</si>
  <si>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</si>
  <si>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</si>
  <si>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</si>
  <si>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</si>
  <si>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</si>
  <si>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</si>
  <si>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</si>
  <si>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</si>
  <si>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</si>
  <si>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</si>
  <si>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</si>
  <si>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</si>
  <si>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</si>
  <si>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</si>
  <si>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</si>
  <si>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</si>
  <si>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</si>
  <si>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</si>
  <si>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</si>
  <si>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</si>
  <si>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</si>
  <si>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</si>
  <si>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</si>
  <si>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</si>
  <si>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</si>
  <si>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</si>
  <si>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</si>
  <si>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</si>
  <si>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</si>
  <si>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</si>
  <si>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</si>
  <si>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</si>
  <si>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</si>
  <si>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</si>
  <si>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</si>
  <si>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</si>
  <si>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</si>
  <si>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</si>
  <si>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</si>
  <si>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</si>
  <si>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</si>
  <si>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</si>
  <si>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</si>
  <si>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</si>
  <si>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</si>
  <si>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</si>
  <si>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</si>
  <si>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</si>
  <si>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</si>
  <si>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</si>
  <si>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</si>
  <si>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</si>
  <si>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</si>
  <si>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</si>
  <si>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</si>
  <si>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</si>
  <si>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</si>
  <si>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</si>
  <si>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</si>
  <si>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</si>
  <si>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</si>
  <si>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</si>
  <si>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</si>
  <si>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</si>
  <si>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</si>
  <si>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</si>
  <si>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</si>
  <si>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</si>
  <si>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</si>
  <si>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</si>
  <si>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</si>
  <si>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</si>
  <si>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</si>
  <si>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</si>
  <si>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</si>
  <si>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</si>
  <si>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</si>
  <si>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</si>
  <si>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</si>
  <si>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</si>
  <si>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</si>
  <si>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</si>
  <si>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</si>
  <si>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</si>
  <si>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</si>
  <si>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</si>
  <si>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</si>
  <si>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</si>
  <si>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</si>
  <si>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</si>
  <si>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</si>
  <si>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</si>
  <si>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</si>
  <si>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</si>
  <si>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</si>
  <si>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</si>
  <si>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</si>
  <si>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</si>
  <si>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</si>
  <si>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</si>
  <si>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</si>
  <si>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</si>
  <si>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</si>
  <si>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</si>
  <si>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</si>
  <si>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</si>
  <si>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</si>
  <si>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</si>
  <si>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</si>
  <si>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</si>
  <si>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</si>
  <si>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</si>
  <si>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</si>
  <si>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</si>
  <si>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</si>
  <si>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</si>
  <si>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</si>
  <si>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</si>
  <si>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</si>
  <si>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</si>
  <si>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</si>
  <si>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</si>
  <si>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</si>
  <si>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</si>
  <si>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</si>
  <si>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</si>
  <si>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</si>
  <si>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</si>
  <si>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</si>
  <si>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</si>
  <si>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</si>
  <si>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</si>
  <si>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</si>
  <si>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</si>
  <si>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</si>
  <si>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</si>
  <si>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</si>
  <si>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</si>
  <si>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</si>
  <si>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</si>
  <si>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</si>
  <si>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</si>
  <si>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</si>
  <si>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</si>
  <si>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</si>
  <si>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</si>
  <si>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</si>
  <si>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</si>
  <si>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</si>
  <si>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</si>
  <si>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</si>
  <si>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</si>
  <si>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</si>
  <si>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</si>
  <si>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</si>
  <si>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</si>
  <si>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</si>
  <si>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</si>
  <si>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</si>
  <si>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</si>
  <si>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</si>
  <si>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</si>
  <si>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</si>
  <si>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</si>
  <si>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</si>
  <si>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</si>
  <si>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</si>
  <si>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</si>
  <si>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</si>
  <si>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</si>
  <si>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</si>
  <si>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</si>
  <si>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</si>
  <si>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</si>
  <si>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</si>
  <si>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</si>
  <si>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</si>
  <si>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</si>
  <si>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</si>
  <si>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</si>
  <si>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</si>
  <si>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</si>
  <si>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</si>
  <si>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</si>
  <si>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</si>
  <si>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</si>
  <si>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</si>
  <si>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</si>
  <si>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</si>
  <si>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</si>
  <si>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</si>
  <si>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</si>
  <si>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</si>
  <si>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</si>
  <si>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</si>
  <si>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</si>
  <si>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</si>
  <si>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</si>
  <si>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</si>
  <si>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</si>
  <si>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</si>
  <si>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</si>
  <si>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</si>
  <si>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</si>
  <si>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</si>
  <si>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</si>
  <si>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</si>
  <si>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</si>
  <si>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</si>
  <si>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</si>
  <si>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</si>
  <si>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</si>
  <si>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</si>
  <si>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</si>
  <si>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</si>
  <si>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</si>
  <si>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</si>
  <si>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</si>
  <si>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</si>
  <si>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</si>
  <si>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</si>
  <si>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</si>
  <si>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</si>
  <si>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</si>
  <si>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</si>
  <si>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</si>
  <si>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</si>
  <si>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</si>
  <si>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</si>
  <si>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</si>
  <si>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</si>
  <si>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</si>
  <si>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</si>
  <si>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</si>
  <si>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</si>
  <si>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</si>
  <si>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</si>
  <si>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</si>
  <si>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</si>
  <si>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</si>
  <si>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</si>
  <si>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</si>
  <si>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</si>
  <si>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</si>
  <si>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</si>
  <si>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</si>
  <si>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</si>
  <si>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</si>
  <si>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</si>
  <si>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</si>
  <si>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</si>
  <si>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</si>
  <si>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</si>
  <si>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</si>
  <si>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</si>
  <si>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</si>
  <si>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</si>
  <si>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</si>
  <si>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</si>
  <si>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</si>
  <si>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</si>
  <si>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</si>
  <si>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</si>
  <si>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</si>
  <si>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</si>
  <si>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</si>
  <si>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</si>
  <si>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</si>
  <si>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</si>
  <si>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</si>
  <si>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</si>
  <si>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</si>
  <si>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</si>
  <si>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</si>
  <si>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</si>
  <si>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</si>
  <si>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</si>
  <si>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</si>
  <si>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</si>
  <si>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</si>
  <si>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</si>
  <si>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</si>
  <si>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</si>
  <si>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</si>
  <si>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</si>
  <si>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</si>
  <si>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</si>
  <si>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</si>
  <si>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</si>
  <si>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</si>
  <si>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</si>
  <si>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</si>
  <si>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</si>
  <si>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</si>
  <si>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</si>
  <si>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</si>
  <si>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</si>
  <si>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</si>
  <si>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</si>
  <si>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</si>
  <si>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</si>
  <si>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</si>
  <si>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</si>
  <si>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</si>
  <si>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</si>
  <si>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</si>
  <si>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</si>
  <si>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</si>
  <si>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</si>
  <si>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</si>
  <si>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</si>
  <si>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</si>
  <si>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</si>
  <si>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</si>
  <si>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</si>
  <si>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</si>
  <si>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</si>
  <si>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</si>
  <si>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</si>
  <si>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</si>
  <si>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</si>
  <si>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</si>
  <si>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</si>
  <si>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</si>
  <si>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</si>
  <si>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</si>
  <si>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</si>
  <si>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</si>
  <si>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</si>
  <si>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</si>
  <si>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</si>
  <si>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</si>
  <si>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</si>
  <si>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</si>
  <si>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</si>
  <si>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</si>
  <si>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</si>
  <si>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</si>
  <si>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</si>
  <si>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</si>
  <si>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</si>
  <si>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</si>
  <si>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</si>
  <si>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</si>
  <si>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</si>
  <si>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</si>
  <si>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</si>
  <si>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</si>
  <si>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</si>
  <si>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</si>
  <si>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</si>
  <si>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</si>
  <si>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</si>
  <si>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</si>
  <si>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</si>
  <si>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</si>
  <si>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</si>
  <si>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</si>
  <si>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</si>
  <si>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</si>
  <si>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</si>
  <si>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</si>
  <si>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</si>
  <si>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</si>
  <si>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</si>
  <si>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</si>
  <si>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</si>
  <si>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</si>
  <si>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</si>
  <si>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</si>
  <si>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</si>
  <si>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</si>
  <si>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</si>
  <si>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</si>
  <si>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</si>
  <si>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</si>
  <si>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</si>
  <si>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</si>
  <si>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</si>
  <si>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</si>
  <si>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</si>
  <si>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</si>
  <si>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</si>
  <si>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</si>
  <si>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</si>
  <si>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</si>
  <si>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</si>
  <si>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</si>
  <si>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</si>
  <si>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</si>
  <si>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</si>
  <si>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</si>
  <si>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</si>
  <si>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</si>
  <si>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</si>
  <si>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</si>
  <si>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</si>
  <si>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</si>
  <si>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</si>
  <si>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</si>
  <si>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</si>
  <si>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</si>
  <si>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</si>
  <si>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</si>
  <si>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</si>
  <si>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</si>
  <si>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</si>
  <si>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</si>
  <si>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</si>
  <si>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</si>
  <si>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</si>
  <si>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</si>
  <si>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</si>
  <si>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</si>
  <si>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</si>
  <si>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</si>
  <si>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</si>
  <si>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</si>
  <si>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</si>
  <si>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</si>
  <si>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</si>
  <si>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</si>
  <si>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</si>
  <si>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</si>
  <si>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</si>
  <si>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</si>
  <si>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</si>
  <si>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</si>
  <si>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</si>
  <si>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</si>
  <si>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</si>
  <si>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</si>
  <si>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</si>
  <si>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</si>
  <si>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</si>
  <si>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</si>
  <si>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</si>
  <si>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</si>
  <si>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</si>
  <si>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</si>
  <si>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</si>
  <si>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</si>
  <si>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</si>
  <si>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</si>
  <si>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</si>
  <si>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</si>
  <si>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</si>
  <si>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</si>
  <si>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</si>
  <si>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</si>
  <si>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</si>
  <si>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</si>
  <si>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</si>
  <si>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</si>
  <si>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</si>
  <si>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</si>
  <si>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</si>
  <si>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</si>
  <si>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</si>
  <si>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</si>
  <si>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</si>
  <si>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</si>
  <si>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</si>
  <si>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</si>
  <si>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</si>
  <si>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</si>
  <si>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</si>
  <si>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</si>
  <si>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</si>
  <si>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</si>
  <si>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</si>
  <si>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</si>
  <si>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</si>
  <si>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</si>
  <si>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</si>
  <si>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</si>
  <si>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</si>
  <si>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</si>
  <si>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</si>
  <si>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</si>
  <si>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</si>
  <si>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</si>
  <si>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</si>
  <si>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</si>
  <si>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</si>
  <si>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</si>
  <si>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</si>
  <si>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</si>
  <si>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</si>
  <si>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</si>
  <si>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</si>
  <si>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</si>
  <si>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</si>
  <si>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</si>
  <si>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</si>
  <si>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</si>
  <si>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</si>
  <si>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</si>
  <si>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</si>
  <si>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</si>
  <si>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</si>
  <si>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</si>
  <si>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</si>
  <si>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</si>
  <si>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</si>
  <si>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</si>
  <si>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</si>
  <si>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</si>
  <si>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</si>
  <si>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</si>
  <si>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</si>
  <si>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</si>
  <si>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</si>
  <si>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</si>
  <si>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</si>
  <si>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</si>
  <si>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</si>
  <si>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</si>
  <si>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</si>
  <si>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</si>
  <si>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</si>
  <si>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</si>
  <si>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</si>
  <si>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</si>
  <si>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</si>
  <si>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</si>
  <si>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</si>
  <si>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</si>
  <si>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</si>
  <si>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</si>
  <si>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</si>
  <si>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</si>
  <si>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</si>
  <si>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</si>
  <si>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</si>
  <si>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</si>
  <si>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</si>
  <si>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</si>
  <si>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</si>
  <si>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</si>
  <si>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</si>
  <si>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</si>
  <si>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</si>
  <si>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</si>
  <si>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</si>
  <si>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</si>
  <si>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</si>
  <si>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</si>
  <si>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</si>
  <si>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</si>
  <si>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</si>
  <si>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</si>
  <si>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</si>
  <si>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</si>
  <si>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</si>
  <si>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</si>
  <si>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</si>
  <si>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</si>
  <si>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</si>
  <si>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</si>
  <si>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</si>
  <si>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</si>
  <si>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</si>
  <si>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</si>
  <si>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</si>
  <si>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</si>
  <si>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</si>
  <si>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</si>
  <si>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</si>
  <si>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</si>
  <si>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</si>
  <si>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</si>
  <si>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</si>
  <si>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</si>
  <si>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</si>
  <si>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</si>
  <si>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</si>
  <si>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</si>
  <si>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</si>
  <si>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</si>
  <si>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</si>
  <si>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</si>
  <si>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</si>
  <si>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</si>
  <si>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</si>
  <si>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</si>
  <si>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</si>
  <si>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</si>
  <si>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</si>
  <si>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</si>
  <si>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</si>
  <si>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</si>
  <si>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</si>
  <si>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</si>
  <si>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</si>
  <si>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</si>
  <si>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</si>
  <si>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</si>
  <si>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</si>
  <si>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</si>
  <si>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</si>
  <si>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</si>
  <si>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</si>
  <si>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</si>
  <si>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</si>
  <si>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</si>
  <si>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</si>
  <si>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</si>
  <si>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</si>
  <si>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</si>
  <si>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</si>
  <si>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</si>
  <si>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</si>
  <si>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</si>
  <si>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</si>
  <si>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</si>
  <si>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</si>
  <si>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</si>
  <si>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</si>
  <si>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</si>
  <si>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</si>
  <si>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</si>
  <si>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</si>
  <si>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</si>
  <si>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</si>
  <si>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</si>
  <si>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</si>
  <si>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</si>
  <si>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</si>
  <si>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</si>
  <si>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</si>
  <si>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</si>
  <si>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</si>
  <si>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</si>
  <si>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</si>
  <si>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</si>
  <si>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</si>
  <si>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</si>
  <si>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</si>
  <si>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</si>
  <si>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</si>
  <si>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</si>
  <si>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</si>
  <si>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</si>
  <si>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</si>
  <si>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</si>
  <si>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</si>
  <si>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</si>
  <si>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</si>
  <si>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</si>
  <si>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</si>
  <si>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</si>
  <si>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</si>
  <si>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</si>
  <si>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</si>
  <si>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</si>
  <si>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</si>
  <si>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</si>
  <si>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</si>
  <si>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</si>
  <si>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</si>
  <si>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</si>
  <si>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</si>
  <si>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</si>
  <si>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</si>
  <si>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</si>
  <si>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</si>
  <si>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</si>
  <si>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</si>
  <si>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</si>
  <si>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</si>
  <si>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</si>
  <si>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</si>
  <si>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</si>
  <si>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</si>
  <si>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</si>
  <si>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</si>
  <si>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</si>
  <si>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</si>
  <si>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</si>
  <si>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</si>
  <si>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</si>
  <si>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</si>
  <si>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</si>
  <si>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</si>
  <si>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</si>
  <si>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</si>
  <si>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</si>
  <si>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</si>
  <si>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</si>
  <si>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</si>
  <si>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</si>
  <si>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</si>
  <si>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</si>
  <si>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</si>
  <si>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</si>
  <si>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</si>
  <si>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</si>
  <si>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</si>
  <si>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</si>
  <si>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</si>
  <si>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</si>
  <si>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</si>
  <si>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</si>
  <si>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</si>
  <si>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</si>
  <si>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</si>
  <si>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</si>
  <si>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</si>
  <si>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</si>
  <si>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</si>
  <si>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</si>
  <si>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</si>
  <si>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</si>
  <si>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</si>
  <si>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</si>
  <si>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</si>
  <si>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</si>
  <si>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</si>
  <si>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</si>
  <si>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</si>
  <si>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</si>
  <si>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</si>
  <si>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</si>
  <si>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</si>
  <si>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</si>
  <si>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</si>
  <si>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</si>
  <si>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</si>
  <si>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</si>
  <si>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</si>
  <si>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</si>
  <si>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</si>
  <si>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</si>
  <si>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</si>
  <si>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</si>
  <si>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</si>
  <si>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</si>
  <si>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</si>
  <si>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</si>
  <si>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</si>
  <si>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</si>
  <si>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</si>
  <si>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</si>
  <si>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</si>
  <si>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</si>
  <si>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</si>
  <si>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</si>
  <si>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</si>
  <si>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</si>
  <si>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</si>
  <si>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</si>
  <si>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</si>
  <si>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</si>
  <si>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</si>
  <si>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</si>
  <si>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</si>
  <si>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</si>
  <si>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</si>
  <si>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</si>
  <si>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</si>
  <si>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</si>
  <si>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</si>
  <si>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</si>
  <si>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</si>
  <si>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</si>
  <si>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</si>
  <si>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</si>
  <si>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</si>
  <si>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</si>
  <si>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</si>
  <si>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</si>
  <si>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</si>
  <si>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</si>
  <si>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</si>
  <si>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</si>
  <si>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</si>
  <si>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</si>
  <si>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</si>
  <si>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</si>
  <si>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</si>
  <si>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</si>
  <si>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</si>
  <si>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</si>
  <si>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</si>
  <si>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</si>
  <si>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</si>
  <si>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</si>
  <si>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</si>
  <si>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</si>
  <si>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</si>
  <si>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</si>
  <si>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</si>
  <si>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</si>
  <si>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</si>
  <si>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</si>
  <si>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</si>
  <si>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</si>
  <si>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</si>
  <si>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</si>
  <si>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</si>
  <si>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</si>
  <si>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</si>
  <si>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</si>
  <si>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</si>
  <si>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</si>
  <si>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</si>
  <si>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</si>
  <si>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</si>
  <si>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</si>
  <si>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</si>
  <si>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</si>
  <si>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</si>
  <si>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</si>
  <si>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</si>
  <si>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</si>
  <si>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</si>
  <si>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</si>
  <si>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</si>
  <si>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</si>
  <si>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</si>
  <si>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</si>
  <si>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</si>
  <si>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</si>
  <si>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</si>
  <si>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</si>
  <si>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</si>
  <si>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</si>
  <si>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</si>
  <si>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</si>
  <si>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</si>
  <si>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</si>
  <si>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</si>
  <si>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</si>
  <si>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</si>
  <si>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</si>
  <si>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</si>
  <si>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</si>
  <si>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</si>
  <si>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</si>
  <si>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</si>
  <si>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</si>
  <si>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</si>
  <si>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</si>
  <si>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</si>
  <si>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</si>
  <si>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</si>
  <si>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</si>
  <si>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</si>
  <si>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</si>
  <si>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</si>
  <si>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</si>
  <si>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</si>
  <si>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</si>
  <si>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</si>
  <si>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</si>
  <si>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</si>
  <si>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</si>
  <si>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</si>
  <si>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</si>
  <si>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</si>
  <si>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</si>
  <si>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</si>
  <si>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</si>
  <si>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</si>
  <si>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</si>
  <si>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</si>
  <si>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</si>
  <si>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</si>
  <si>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</si>
  <si>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</si>
  <si>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</si>
  <si>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</si>
  <si>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</si>
  <si>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</si>
  <si>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</si>
  <si>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</si>
  <si>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</si>
  <si>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</si>
  <si>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</si>
  <si>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</si>
  <si>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</si>
  <si>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</si>
  <si>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</si>
  <si>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</si>
  <si>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</si>
  <si>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</si>
  <si>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</si>
  <si>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</si>
  <si>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</si>
  <si>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</si>
  <si>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</si>
  <si>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</si>
  <si>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</si>
  <si>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</si>
  <si>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</si>
  <si>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</si>
  <si>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</si>
  <si>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</si>
  <si>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</si>
  <si>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</si>
  <si>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</si>
  <si>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</si>
  <si>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</si>
  <si>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</si>
  <si>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</si>
  <si>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</si>
  <si>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</si>
  <si>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</si>
  <si>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</si>
  <si>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</si>
  <si>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</si>
  <si>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</si>
  <si>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</si>
  <si>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</si>
  <si>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</si>
  <si>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</si>
  <si>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</si>
  <si>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</si>
  <si>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</si>
  <si>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</si>
  <si>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</si>
  <si>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</si>
  <si>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</si>
  <si>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</si>
  <si>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</si>
  <si>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</si>
  <si>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</si>
  <si>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</si>
  <si>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</si>
  <si>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</si>
  <si>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</si>
  <si>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</si>
  <si>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</si>
  <si>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</si>
  <si>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</si>
  <si>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</si>
  <si>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</si>
  <si>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</si>
  <si>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</si>
  <si>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</si>
  <si>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</si>
  <si>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</si>
  <si>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</si>
  <si>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</si>
  <si>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</si>
  <si>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</si>
  <si>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</si>
  <si>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</si>
  <si>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</si>
  <si>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</si>
  <si>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</si>
  <si>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</si>
  <si>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</si>
  <si>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</si>
  <si>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</si>
  <si>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</si>
  <si>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</si>
  <si>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</si>
  <si>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</si>
  <si>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</si>
  <si>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</si>
  <si>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</si>
  <si>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</si>
  <si>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</si>
  <si>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</si>
  <si>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</si>
  <si>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</si>
  <si>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</si>
  <si>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</si>
  <si>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</si>
  <si>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</si>
  <si>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</si>
  <si>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</si>
  <si>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</si>
  <si>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</si>
  <si>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</si>
  <si>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</si>
  <si>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</si>
  <si>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</si>
  <si>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</si>
  <si>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</si>
  <si>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</si>
  <si>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</si>
  <si>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</si>
  <si>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</si>
  <si>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</si>
  <si>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</si>
  <si>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</si>
  <si>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</si>
  <si>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</si>
  <si>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</si>
  <si>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</si>
  <si>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</si>
  <si>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</si>
  <si>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</si>
  <si>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</si>
  <si>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</si>
  <si>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</si>
  <si>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</si>
  <si>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</si>
  <si>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</si>
  <si>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</si>
  <si>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</si>
  <si>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</si>
  <si>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</si>
  <si>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</si>
  <si>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</si>
  <si>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</si>
  <si>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</si>
  <si>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</si>
  <si>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</si>
  <si>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</si>
  <si>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</si>
  <si>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</si>
  <si>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</si>
  <si>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</si>
  <si>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</si>
  <si>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</si>
  <si>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</si>
  <si>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</si>
  <si>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</si>
  <si>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</si>
  <si>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</si>
  <si>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</si>
  <si>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</si>
  <si>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</si>
  <si>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</si>
  <si>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</si>
  <si>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</si>
  <si>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</si>
  <si>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</si>
  <si>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</si>
  <si>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</si>
  <si>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</si>
  <si>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</si>
  <si>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</si>
  <si>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</si>
  <si>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</si>
  <si>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</si>
  <si>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</si>
  <si>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</si>
  <si>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</si>
  <si>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</si>
  <si>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</si>
  <si>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</si>
  <si>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</si>
  <si>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</si>
  <si>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</si>
  <si>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</si>
  <si>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</si>
  <si>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</si>
  <si>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</si>
  <si>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</si>
  <si>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</si>
  <si>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</si>
  <si>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</si>
  <si>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</si>
  <si>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</si>
  <si>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</si>
  <si>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</si>
  <si>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</si>
  <si>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</si>
  <si>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</si>
  <si>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</si>
  <si>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</si>
  <si>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</si>
  <si>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</si>
  <si>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</si>
  <si>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</si>
  <si>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</si>
  <si>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</si>
  <si>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</si>
  <si>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</si>
  <si>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</si>
  <si>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</si>
  <si>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</si>
  <si>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</si>
  <si>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</si>
  <si>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</si>
  <si>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</si>
  <si>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</si>
  <si>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</si>
  <si>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</si>
  <si>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</si>
  <si>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</si>
  <si>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</si>
  <si>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</si>
  <si>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</si>
  <si>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</si>
  <si>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</si>
  <si>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</si>
  <si>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</si>
  <si>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</si>
  <si>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</si>
  <si>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</si>
  <si>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</si>
  <si>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</si>
  <si>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</si>
  <si>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</si>
  <si>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</si>
  <si>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</si>
  <si>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</si>
  <si>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</si>
  <si>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</si>
  <si>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</si>
  <si>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</si>
  <si>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</si>
  <si>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</si>
  <si>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</si>
  <si>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</si>
  <si>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</si>
  <si>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</si>
  <si>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</si>
  <si>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</si>
  <si>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</si>
  <si>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</si>
  <si>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</si>
  <si>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</si>
  <si>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</si>
  <si>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</si>
  <si>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</si>
  <si>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</si>
  <si>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</si>
  <si>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</si>
  <si>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</si>
  <si>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</si>
  <si>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</si>
  <si>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</si>
  <si>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</si>
  <si>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</si>
  <si>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</si>
  <si>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</si>
  <si>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</si>
  <si>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</si>
  <si>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</si>
  <si>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</si>
  <si>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</si>
  <si>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</si>
  <si>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</si>
  <si>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</si>
  <si>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</si>
  <si>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</si>
  <si>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</si>
  <si>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</si>
  <si>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</si>
  <si>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</si>
  <si>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</si>
  <si>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</si>
  <si>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</si>
  <si>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</si>
  <si>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</si>
  <si>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</si>
  <si>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</si>
  <si>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</si>
  <si>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</si>
  <si>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</si>
  <si>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</si>
  <si>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</si>
  <si>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</si>
  <si>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</si>
  <si>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</si>
  <si>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</si>
  <si>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</si>
  <si>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</si>
  <si>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</si>
  <si>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</si>
  <si>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</si>
  <si>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</si>
  <si>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</si>
  <si>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</si>
  <si>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</si>
  <si>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</si>
  <si>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</si>
  <si>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</si>
  <si>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</si>
  <si>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</si>
  <si>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</si>
  <si>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</si>
  <si>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</si>
  <si>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</si>
  <si>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</si>
  <si>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</si>
  <si>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</si>
  <si>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</si>
  <si>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</si>
  <si>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</si>
  <si>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</si>
  <si>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</si>
  <si>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</si>
  <si>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</si>
  <si>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</si>
  <si>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</si>
  <si>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</si>
  <si>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</si>
  <si>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</si>
  <si>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</si>
  <si>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</si>
  <si>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</si>
  <si>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</si>
  <si>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</si>
  <si>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</si>
  <si>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</si>
  <si>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</si>
  <si>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</si>
  <si>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</si>
  <si>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</si>
  <si>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</si>
  <si>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</si>
  <si>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</si>
  <si>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</si>
  <si>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</si>
  <si>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</si>
  <si>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</si>
  <si>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</si>
  <si>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</si>
  <si>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</si>
  <si>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</si>
  <si>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</si>
  <si>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</si>
  <si>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</si>
  <si>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</si>
  <si>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</si>
  <si>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</si>
  <si>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</si>
  <si>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</si>
  <si>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</si>
  <si>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</si>
  <si>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</si>
  <si>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</si>
  <si>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</si>
  <si>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</si>
  <si>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</si>
  <si>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</si>
  <si>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</si>
  <si>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</si>
  <si>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</si>
  <si>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</si>
  <si>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</si>
  <si>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</si>
  <si>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</si>
  <si>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</si>
  <si>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</si>
  <si>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</si>
  <si>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</si>
  <si>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</si>
  <si>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</si>
  <si>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</si>
  <si>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</si>
  <si>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</si>
  <si>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</si>
  <si>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</si>
  <si>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</si>
  <si>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</si>
  <si>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</si>
  <si>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</si>
  <si>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</si>
  <si>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</si>
  <si>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</si>
  <si>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</si>
  <si>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</si>
  <si>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</si>
  <si>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</si>
  <si>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</si>
  <si>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</si>
  <si>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</si>
  <si>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</si>
  <si>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</si>
  <si>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</si>
  <si>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</si>
  <si>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</si>
  <si>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</si>
  <si>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</si>
  <si>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</si>
  <si>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</si>
  <si>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</si>
  <si>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</si>
  <si>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</si>
  <si>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</si>
  <si>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</si>
  <si>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</si>
  <si>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</si>
  <si>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</si>
  <si>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</si>
  <si>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</si>
  <si>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</si>
  <si>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</si>
  <si>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</si>
  <si>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</si>
  <si>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</si>
  <si>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</si>
  <si>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</si>
  <si>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</si>
  <si>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</si>
  <si>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</si>
  <si>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</si>
  <si>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</si>
  <si>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</si>
  <si>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</si>
  <si>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</si>
  <si>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</si>
  <si>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</si>
  <si>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</si>
  <si>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</si>
  <si>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</si>
  <si>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</si>
  <si>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</si>
  <si>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</si>
  <si>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</si>
  <si>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</si>
  <si>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</si>
  <si>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</si>
  <si>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</si>
  <si>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</si>
  <si>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</si>
  <si>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</si>
  <si>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</si>
  <si>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</si>
  <si>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</si>
  <si>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</si>
  <si>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</si>
  <si>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</si>
  <si>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</si>
  <si>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</si>
  <si>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</si>
  <si>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</si>
  <si>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</si>
  <si>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</si>
  <si>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</si>
  <si>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</si>
  <si>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</si>
  <si>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</si>
  <si>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</si>
  <si>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</si>
  <si>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</si>
  <si>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</si>
  <si>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</si>
  <si>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</si>
  <si>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</si>
  <si>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</si>
  <si>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</si>
  <si>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</si>
  <si>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</si>
  <si>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</si>
  <si>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</si>
  <si>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</si>
  <si>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</si>
  <si>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</si>
  <si>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</si>
  <si>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</si>
  <si>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</si>
  <si>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</si>
  <si>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</si>
  <si>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</si>
  <si>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</si>
  <si>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</si>
  <si>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</si>
  <si>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</si>
  <si>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</si>
  <si>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</si>
  <si>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</si>
  <si>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</si>
  <si>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</si>
  <si>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</si>
  <si>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</si>
  <si>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</si>
  <si>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</si>
  <si>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</si>
  <si>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</si>
  <si>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</si>
  <si>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</si>
  <si>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</si>
  <si>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</si>
  <si>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</si>
  <si>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</si>
  <si>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</si>
  <si>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</si>
  <si>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</si>
  <si>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</si>
  <si>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</si>
  <si>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</si>
  <si>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</si>
  <si>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</si>
  <si>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</si>
  <si>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</si>
  <si>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</si>
  <si>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</si>
  <si>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</si>
  <si>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</si>
  <si>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</si>
  <si>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</si>
  <si>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</si>
  <si>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</si>
  <si>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</si>
  <si>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</si>
  <si>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</si>
  <si>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</si>
  <si>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</si>
  <si>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</si>
  <si>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</si>
  <si>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</si>
  <si>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</si>
  <si>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</si>
  <si>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</si>
  <si>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</si>
  <si>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</si>
  <si>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</si>
  <si>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</si>
  <si>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</si>
  <si>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</si>
  <si>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</si>
  <si>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</si>
  <si>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</si>
  <si>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</si>
  <si>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</si>
  <si>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</si>
  <si>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</si>
  <si>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</si>
  <si>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</si>
  <si>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</si>
  <si>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</si>
  <si>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</si>
  <si>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</si>
  <si>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</si>
  <si>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</si>
  <si>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</si>
  <si>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</si>
  <si>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</si>
  <si>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</si>
  <si>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</si>
  <si>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</si>
  <si>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</si>
  <si>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</si>
  <si>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</si>
  <si>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</si>
  <si>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</si>
  <si>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</si>
  <si>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</si>
  <si>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</si>
  <si>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</si>
  <si>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</si>
  <si>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</si>
  <si>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</si>
  <si>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</si>
  <si>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</si>
  <si>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</si>
  <si>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</si>
  <si>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</si>
  <si>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</si>
  <si>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</si>
  <si>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</si>
  <si>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</si>
  <si>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</si>
  <si>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</si>
  <si>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</si>
  <si>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</si>
  <si>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</si>
  <si>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</si>
  <si>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</si>
  <si>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</si>
  <si>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</si>
  <si>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</si>
  <si>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</si>
  <si>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</si>
  <si>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</si>
  <si>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</si>
  <si>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</si>
  <si>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</si>
  <si>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</si>
  <si>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</si>
  <si>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</si>
  <si>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</si>
  <si>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</si>
  <si>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</si>
  <si>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</si>
  <si>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</si>
  <si>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</si>
  <si>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</si>
  <si>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</si>
  <si>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</si>
  <si>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</si>
  <si>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</si>
  <si>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</si>
  <si>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</si>
  <si>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</si>
  <si>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</si>
  <si>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</si>
  <si>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</si>
  <si>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</si>
  <si>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</si>
  <si>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</si>
  <si>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</si>
  <si>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</si>
  <si>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</si>
  <si>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</si>
  <si>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</si>
  <si>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</si>
  <si>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</si>
  <si>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</si>
  <si>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</si>
  <si>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</si>
  <si>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</si>
  <si>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</si>
  <si>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</si>
  <si>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</si>
  <si>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</si>
  <si>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</si>
  <si>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</si>
  <si>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</si>
  <si>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</si>
  <si>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</si>
  <si>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</si>
  <si>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</si>
  <si>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</si>
  <si>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</si>
  <si>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</si>
  <si>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</si>
  <si>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</si>
  <si>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</si>
  <si>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</si>
  <si>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</si>
  <si>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</si>
  <si>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</si>
  <si>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</si>
  <si>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</si>
  <si>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</si>
  <si>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</si>
  <si>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</si>
  <si>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</si>
  <si>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</si>
  <si>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</si>
  <si>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</si>
  <si>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</si>
  <si>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</si>
  <si>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</si>
  <si>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</si>
  <si>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</si>
  <si>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</si>
  <si>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</si>
  <si>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</si>
  <si>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</si>
  <si>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</si>
  <si>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</si>
  <si>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</si>
  <si>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</si>
  <si>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</si>
  <si>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</si>
  <si>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</si>
  <si>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</si>
  <si>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</si>
  <si>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</si>
  <si>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</si>
  <si>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</si>
  <si>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</si>
  <si>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</si>
  <si>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</si>
  <si>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</si>
  <si>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</si>
  <si>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</si>
  <si>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</si>
  <si>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</si>
  <si>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</si>
  <si>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</si>
  <si>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</si>
  <si>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</si>
  <si>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</si>
  <si>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</si>
  <si>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</si>
  <si>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</si>
  <si>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</si>
  <si>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</si>
  <si>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</si>
  <si>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</si>
  <si>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</si>
  <si>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</si>
  <si>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</si>
  <si>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</si>
  <si>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</si>
  <si>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</si>
  <si>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</si>
  <si>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</si>
  <si>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</si>
  <si>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</si>
  <si>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</si>
  <si>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</si>
  <si>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</si>
  <si>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</si>
  <si>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</si>
  <si>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</si>
  <si>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</si>
  <si>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</si>
  <si>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</si>
  <si>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</si>
  <si>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</si>
  <si>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</si>
  <si>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</si>
  <si>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</si>
  <si>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</si>
  <si>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</si>
  <si>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</si>
  <si>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</si>
  <si>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</si>
  <si>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</si>
  <si>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</si>
  <si>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</si>
  <si>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</si>
  <si>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</si>
  <si>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</si>
  <si>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</si>
  <si>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</si>
  <si>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</si>
  <si>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</si>
  <si>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</si>
  <si>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</si>
  <si>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</si>
  <si>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</si>
  <si>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</si>
  <si>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</si>
  <si>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</si>
  <si>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</si>
  <si>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</si>
  <si>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</si>
  <si>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</si>
  <si>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</si>
  <si>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</si>
  <si>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</si>
  <si>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</si>
  <si>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</si>
  <si>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</si>
  <si>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</si>
  <si>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</si>
  <si>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</si>
  <si>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</si>
  <si>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</si>
  <si>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</si>
  <si>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</si>
  <si>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</si>
  <si>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</si>
  <si>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</si>
  <si>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</si>
  <si>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</si>
  <si>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</si>
  <si>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</si>
  <si>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</si>
  <si>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</si>
  <si>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</si>
  <si>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</si>
  <si>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</si>
  <si>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</si>
  <si>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</si>
  <si>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</si>
  <si>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</si>
  <si>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</si>
  <si>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</si>
  <si>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</si>
  <si>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</si>
  <si>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</si>
  <si>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</si>
  <si>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</si>
  <si>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</si>
  <si>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</si>
  <si>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</si>
  <si>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</si>
  <si>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</si>
  <si>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</si>
  <si>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</si>
  <si>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</si>
  <si>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</si>
  <si>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</si>
  <si>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</si>
  <si>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</si>
  <si>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</si>
  <si>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</si>
  <si>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</si>
  <si>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</si>
  <si>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</si>
  <si>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</si>
  <si>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</si>
  <si>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</si>
  <si>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</si>
  <si>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</si>
  <si>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</si>
  <si>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</si>
  <si>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</si>
  <si>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</si>
  <si>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</si>
  <si>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</si>
  <si>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</si>
  <si>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</si>
  <si>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</si>
  <si>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</si>
  <si>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</si>
  <si>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</si>
  <si>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</si>
  <si>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</si>
  <si>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</si>
  <si>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</si>
  <si>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</si>
  <si>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</si>
  <si>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</si>
  <si>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</si>
  <si>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</si>
  <si>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</si>
  <si>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</si>
  <si>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</si>
  <si>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</si>
  <si>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</si>
  <si>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</si>
  <si>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</si>
  <si>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</si>
  <si>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</si>
  <si>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</si>
  <si>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</si>
  <si>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</si>
  <si>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</si>
  <si>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</si>
  <si>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</si>
  <si>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</si>
  <si>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</si>
  <si>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</si>
  <si>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</si>
  <si>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</si>
  <si>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</si>
  <si>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</si>
  <si>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</si>
  <si>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</si>
  <si>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</si>
  <si>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</si>
  <si>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</si>
  <si>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</si>
  <si>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</si>
  <si>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</si>
  <si>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</si>
  <si>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</si>
  <si>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</si>
  <si>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</si>
  <si>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</si>
  <si>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</si>
  <si>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</si>
  <si>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</si>
  <si>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</si>
  <si>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</si>
  <si>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</si>
  <si>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</si>
  <si>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</si>
  <si>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</si>
  <si>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</si>
  <si>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</si>
  <si>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</si>
  <si>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</si>
  <si>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</si>
  <si>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</si>
  <si>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</si>
  <si>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</si>
  <si>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</si>
  <si>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</si>
  <si>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</si>
  <si>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</si>
  <si>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</si>
  <si>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</si>
  <si>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</si>
  <si>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</si>
  <si>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</si>
  <si>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</si>
  <si>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</si>
  <si>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</si>
  <si>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</si>
  <si>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</si>
  <si>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</si>
  <si>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</si>
  <si>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</si>
  <si>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</si>
  <si>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</si>
  <si>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</si>
  <si>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</si>
  <si>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</si>
  <si>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</si>
  <si>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</si>
  <si>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</si>
  <si>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</si>
  <si>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</si>
  <si>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</si>
  <si>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</si>
  <si>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</si>
  <si>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</si>
  <si>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</si>
  <si>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</si>
  <si>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</si>
  <si>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</si>
  <si>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</si>
  <si>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</si>
  <si>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</si>
  <si>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</si>
  <si>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</si>
  <si>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</si>
  <si>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</si>
  <si>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</si>
  <si>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</si>
  <si>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</si>
  <si>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</si>
  <si>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</si>
  <si>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</si>
  <si>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</si>
  <si>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</si>
  <si>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</si>
  <si>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</si>
  <si>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</si>
  <si>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</si>
  <si>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</si>
  <si>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</si>
  <si>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</si>
  <si>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</si>
  <si>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</si>
  <si>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</si>
  <si>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</si>
  <si>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</si>
  <si>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</si>
  <si>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</si>
  <si>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</si>
  <si>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</si>
  <si>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</si>
  <si>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</si>
  <si>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</si>
  <si>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</si>
  <si>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</si>
  <si>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</si>
  <si>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</si>
  <si>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</si>
  <si>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</si>
  <si>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</si>
  <si>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</si>
  <si>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</si>
  <si>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</si>
  <si>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</si>
  <si>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</si>
  <si>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</si>
  <si>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</si>
  <si>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</si>
  <si>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</si>
  <si>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</si>
  <si>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</si>
  <si>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</si>
  <si>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</si>
  <si>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</si>
  <si>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</si>
  <si>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</si>
  <si>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</si>
  <si>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</si>
  <si>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</si>
  <si>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</si>
  <si>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</si>
  <si>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</si>
  <si>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</si>
  <si>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</si>
  <si>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</si>
  <si>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</si>
  <si>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</si>
  <si>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</si>
  <si>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</si>
  <si>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</si>
  <si>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</si>
  <si>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</si>
  <si>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</si>
  <si>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</si>
  <si>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</si>
  <si>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</si>
  <si>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</si>
  <si>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</si>
  <si>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</si>
  <si>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</si>
  <si>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</si>
  <si>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</si>
  <si>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</si>
  <si>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</si>
  <si>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</si>
  <si>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</si>
  <si>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</si>
  <si>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</si>
  <si>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</si>
  <si>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</si>
  <si>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</si>
  <si>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</si>
  <si>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</si>
  <si>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</si>
  <si>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</si>
  <si>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</si>
  <si>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</si>
  <si>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</si>
  <si>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</si>
  <si>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</si>
  <si>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</si>
  <si>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</si>
  <si>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</si>
  <si>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</si>
  <si>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</si>
  <si>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</si>
  <si>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</si>
  <si>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</si>
  <si>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</si>
  <si>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</si>
  <si>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</si>
  <si>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</si>
  <si>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</si>
  <si>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</si>
  <si>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</si>
  <si>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</si>
  <si>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</si>
  <si>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</si>
  <si>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</si>
  <si>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</si>
  <si>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</si>
  <si>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</si>
  <si>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</si>
  <si>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</si>
  <si>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</si>
  <si>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</si>
  <si>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</si>
  <si>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</si>
  <si>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</si>
  <si>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</si>
  <si>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</si>
  <si>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</si>
  <si>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</si>
  <si>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</si>
  <si>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</si>
  <si>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</si>
  <si>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</si>
  <si>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</si>
  <si>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</si>
  <si>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</si>
  <si>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</si>
  <si>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</si>
  <si>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</si>
  <si>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</si>
  <si>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</si>
  <si>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</si>
  <si>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</si>
  <si>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</si>
  <si>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</si>
  <si>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</si>
  <si>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</si>
  <si>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</si>
  <si>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</si>
  <si>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</si>
  <si>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</si>
  <si>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</si>
  <si>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</si>
  <si>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</si>
  <si>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</si>
  <si>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</si>
  <si>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</si>
  <si>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</si>
  <si>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</si>
  <si>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</si>
  <si>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</si>
  <si>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</si>
  <si>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</si>
  <si>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</si>
  <si>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</si>
  <si>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</si>
  <si>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</si>
  <si>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</si>
  <si>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</si>
  <si>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</si>
  <si>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</si>
  <si>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</si>
  <si>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</si>
  <si>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</si>
  <si>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</si>
  <si>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</si>
  <si>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</si>
  <si>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</si>
  <si>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</si>
  <si>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</si>
  <si>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</si>
  <si>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</si>
  <si>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</si>
  <si>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</si>
  <si>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</si>
  <si>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</si>
  <si>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</si>
  <si>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</si>
  <si>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</si>
  <si>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</si>
  <si>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</si>
  <si>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</si>
  <si>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</si>
  <si>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</si>
  <si>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</si>
  <si>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</si>
  <si>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</si>
  <si>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</si>
  <si>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</si>
  <si>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</si>
  <si>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</si>
  <si>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</si>
  <si>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</si>
  <si>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</si>
  <si>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</si>
  <si>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</si>
  <si>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</si>
  <si>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</si>
  <si>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</si>
  <si>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</si>
  <si>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</si>
  <si>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</si>
  <si>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</si>
  <si>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</si>
  <si>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</si>
  <si>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</si>
  <si>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</si>
  <si>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</si>
  <si>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</si>
  <si>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</si>
  <si>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</si>
  <si>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</si>
  <si>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</si>
  <si>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</si>
  <si>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</si>
  <si>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</si>
  <si>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</si>
  <si>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</si>
  <si>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</si>
  <si>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</si>
  <si>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</si>
  <si>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</si>
  <si>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</si>
  <si>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</si>
  <si>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</si>
  <si>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</si>
  <si>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</si>
  <si>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</si>
  <si>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</si>
  <si>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</si>
  <si>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</si>
  <si>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</si>
  <si>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</si>
  <si>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</si>
  <si>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</si>
  <si>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</si>
  <si>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</si>
  <si>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</si>
  <si>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</si>
  <si>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</si>
  <si>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</si>
  <si>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</si>
  <si>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</si>
  <si>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</si>
  <si>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</si>
  <si>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</si>
  <si>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</si>
  <si>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</si>
  <si>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</si>
  <si>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</si>
  <si>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</si>
  <si>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</si>
  <si>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</si>
  <si>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</si>
  <si>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</si>
  <si>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</si>
  <si>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</si>
  <si>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</si>
  <si>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</si>
  <si>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</si>
  <si>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</si>
  <si>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</si>
  <si>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</si>
  <si>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</si>
  <si>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</si>
  <si>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</si>
  <si>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</si>
  <si>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</si>
  <si>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</si>
  <si>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</si>
  <si>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</si>
  <si>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</si>
  <si>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</si>
  <si>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</si>
  <si>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</si>
  <si>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</si>
  <si>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</si>
  <si>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</si>
  <si>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</si>
  <si>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</si>
  <si>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</si>
  <si>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</si>
  <si>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</si>
  <si>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</si>
  <si>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</si>
  <si>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</si>
  <si>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</si>
  <si>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</si>
  <si>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</si>
  <si>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</si>
  <si>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</si>
  <si>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</si>
  <si>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</si>
  <si>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</si>
  <si>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</si>
  <si>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</si>
  <si>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</si>
  <si>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</si>
  <si>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</si>
  <si>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</si>
  <si>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</si>
  <si>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</si>
  <si>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</si>
  <si>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</si>
  <si>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</si>
  <si>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</si>
  <si>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</si>
  <si>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</si>
  <si>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</si>
  <si>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</si>
  <si>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</si>
  <si>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</si>
  <si>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</si>
  <si>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</si>
  <si>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</si>
  <si>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</si>
  <si>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</si>
  <si>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</si>
  <si>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</si>
  <si>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</si>
  <si>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</si>
  <si>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</si>
  <si>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</si>
  <si>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</si>
  <si>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</si>
  <si>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</si>
  <si>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</si>
  <si>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</si>
  <si>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</si>
  <si>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</si>
  <si>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</si>
  <si>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</si>
  <si>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</si>
  <si>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</si>
  <si>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</si>
  <si>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</si>
  <si>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</si>
  <si>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</si>
  <si>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</si>
  <si>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</si>
  <si>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</si>
  <si>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</si>
  <si>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</si>
  <si>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</si>
  <si>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</si>
  <si>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</si>
  <si>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</si>
  <si>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</si>
  <si>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</si>
  <si>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</si>
  <si>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</si>
  <si>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</si>
  <si>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</si>
  <si>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</si>
  <si>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</si>
  <si>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</si>
  <si>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</si>
  <si>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</si>
  <si>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</si>
  <si>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</si>
  <si>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</si>
  <si>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</si>
  <si>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</si>
  <si>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</si>
  <si>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</si>
  <si>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</si>
  <si>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</si>
  <si>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</si>
  <si>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</si>
  <si>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</si>
  <si>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</si>
  <si>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</si>
  <si>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</si>
  <si>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</si>
  <si>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</si>
  <si>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</si>
  <si>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</si>
  <si>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</si>
  <si>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</si>
  <si>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</si>
  <si>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</si>
  <si>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</si>
  <si>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</si>
  <si>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</si>
  <si>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</si>
  <si>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</si>
  <si>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</si>
  <si>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</si>
  <si>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</si>
  <si>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</si>
  <si>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</si>
  <si>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</si>
  <si>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</si>
  <si>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</si>
  <si>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</si>
  <si>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</si>
  <si>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</si>
  <si>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</si>
  <si>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</si>
  <si>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</si>
  <si>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</si>
  <si>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</si>
  <si>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</si>
  <si>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</si>
  <si>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</si>
  <si>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</si>
  <si>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</si>
  <si>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</si>
  <si>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</si>
  <si>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</si>
  <si>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</si>
  <si>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</si>
  <si>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</si>
  <si>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</si>
  <si>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</si>
  <si>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</si>
  <si>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</si>
  <si>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</si>
  <si>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</si>
  <si>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</si>
  <si>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</si>
  <si>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</si>
  <si>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</si>
  <si>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</si>
  <si>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</si>
  <si>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</si>
  <si>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</si>
  <si>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</si>
  <si>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</si>
  <si>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</si>
  <si>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</si>
  <si>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</si>
  <si>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</si>
  <si>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</si>
  <si>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</si>
  <si>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</si>
  <si>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</si>
  <si>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</si>
  <si>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</si>
  <si>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</si>
  <si>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</si>
  <si>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</si>
  <si>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</si>
  <si>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</si>
  <si>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</si>
  <si>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</si>
  <si>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</si>
  <si>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</si>
  <si>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</si>
  <si>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</si>
  <si>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</si>
  <si>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</si>
  <si>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</si>
  <si>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</si>
  <si>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</si>
  <si>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</si>
  <si>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</si>
  <si>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</si>
  <si>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</si>
  <si>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</si>
  <si>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</si>
  <si>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</si>
  <si>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</si>
  <si>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</si>
  <si>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</si>
  <si>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</si>
  <si>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</si>
  <si>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</si>
  <si>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</si>
  <si>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</si>
  <si>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</si>
  <si>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</si>
  <si>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</si>
  <si>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</si>
  <si>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</si>
  <si>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</si>
  <si>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</si>
  <si>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</si>
  <si>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</si>
  <si>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</si>
  <si>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</si>
  <si>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</si>
  <si>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</si>
  <si>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</si>
  <si>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</si>
  <si>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</si>
  <si>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</si>
  <si>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</si>
  <si>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</si>
  <si>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</si>
  <si>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</si>
  <si>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</si>
  <si>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</si>
  <si>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</si>
  <si>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</si>
  <si>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</si>
  <si>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</si>
  <si>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</si>
  <si>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</si>
  <si>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</si>
  <si>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</si>
  <si>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</si>
  <si>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</si>
  <si>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</si>
  <si>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</si>
  <si>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</si>
  <si>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</si>
  <si>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</si>
  <si>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</si>
  <si>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</si>
  <si>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</si>
  <si>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</si>
  <si>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</si>
  <si>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</si>
  <si>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</si>
  <si>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</si>
  <si>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</si>
  <si>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</si>
  <si>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</si>
  <si>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</si>
  <si>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</si>
  <si>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</si>
  <si>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</si>
  <si>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</si>
  <si>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</si>
  <si>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</si>
  <si>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</si>
  <si>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</si>
  <si>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</si>
  <si>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</si>
  <si>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</si>
  <si>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</si>
  <si>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</si>
  <si>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</si>
  <si>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</si>
  <si>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</si>
  <si>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</si>
  <si>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</si>
  <si>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</si>
  <si>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</si>
  <si>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</si>
  <si>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</si>
  <si>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</si>
  <si>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</si>
  <si>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</si>
  <si>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</si>
  <si>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</si>
  <si>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</si>
  <si>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</si>
  <si>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</si>
  <si>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</si>
  <si>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</si>
  <si>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</si>
  <si>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</si>
  <si>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</si>
  <si>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</si>
  <si>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</si>
  <si>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</si>
  <si>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</si>
  <si>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</si>
  <si>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</si>
  <si>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</si>
  <si>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</si>
  <si>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</si>
  <si>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</si>
  <si>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</si>
  <si>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</si>
  <si>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</si>
  <si>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</si>
  <si>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</si>
  <si>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</si>
  <si>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</si>
  <si>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</si>
  <si>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</si>
  <si>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</si>
  <si>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</si>
  <si>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</si>
  <si>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</si>
  <si>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</si>
  <si>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</si>
  <si>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</si>
  <si>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</si>
  <si>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</si>
  <si>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</si>
  <si>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</si>
  <si>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</si>
  <si>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</si>
  <si>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</si>
  <si>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</si>
  <si>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</si>
  <si>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</si>
  <si>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</si>
  <si>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</si>
  <si>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</si>
  <si>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</si>
  <si>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</si>
  <si>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</si>
  <si>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</si>
  <si>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</si>
  <si>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</si>
  <si>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</si>
  <si>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</si>
  <si>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</si>
  <si>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</si>
  <si>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</si>
  <si>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</si>
  <si>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</si>
  <si>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</si>
  <si>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</si>
  <si>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</si>
  <si>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</si>
  <si>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</si>
  <si>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</si>
  <si>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</si>
  <si>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</si>
  <si>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</si>
  <si>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</si>
  <si>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</si>
  <si>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</si>
  <si>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</si>
  <si>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</si>
  <si>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</si>
  <si>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</si>
  <si>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</si>
  <si>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</si>
  <si>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</si>
  <si>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</si>
  <si>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</si>
  <si>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</si>
  <si>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</si>
  <si>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</si>
  <si>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</si>
  <si>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</si>
  <si>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</si>
  <si>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</si>
  <si>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</si>
  <si>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</si>
  <si>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</si>
  <si>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</si>
  <si>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</si>
  <si>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</si>
  <si>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</si>
  <si>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</si>
  <si>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</si>
  <si>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</si>
  <si>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</si>
  <si>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</si>
  <si>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</si>
  <si>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</si>
  <si>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</si>
  <si>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</si>
  <si>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</si>
  <si>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</si>
  <si>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</si>
  <si>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</si>
  <si>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</si>
  <si>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</si>
  <si>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</si>
  <si>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</si>
  <si>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</si>
  <si>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</si>
  <si>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</si>
  <si>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</si>
  <si>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</si>
  <si>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</si>
  <si>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</si>
  <si>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</si>
  <si>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</si>
  <si>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</si>
  <si>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</si>
  <si>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</si>
  <si>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</si>
  <si>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</si>
  <si>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</si>
  <si>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</si>
  <si>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</si>
  <si>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</si>
  <si>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</si>
  <si>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</si>
  <si>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</si>
  <si>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</si>
  <si>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</si>
  <si>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</si>
  <si>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</si>
  <si>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</si>
  <si>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</si>
  <si>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</si>
  <si>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</si>
  <si>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</si>
  <si>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</si>
  <si>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</si>
  <si>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</si>
  <si>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</si>
  <si>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</si>
  <si>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</si>
  <si>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</si>
  <si>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</si>
  <si>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</si>
  <si>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</si>
  <si>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</si>
  <si>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</si>
  <si>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</si>
  <si>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</si>
  <si>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</si>
  <si>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</si>
  <si>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</si>
  <si>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</si>
  <si>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</si>
  <si>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</si>
  <si>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</si>
  <si>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</si>
  <si>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</si>
  <si>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</si>
  <si>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</si>
  <si>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</si>
  <si>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</si>
  <si>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</si>
  <si>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</si>
  <si>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</si>
  <si>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</si>
  <si>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</si>
  <si>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</si>
  <si>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</si>
  <si>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</si>
  <si>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</si>
  <si>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</si>
  <si>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</si>
  <si>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</si>
  <si>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</si>
  <si>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</si>
  <si>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</si>
  <si>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</si>
  <si>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</si>
  <si>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</si>
  <si>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</si>
  <si>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</si>
  <si>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</si>
  <si>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</si>
  <si>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</si>
  <si>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</si>
  <si>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</si>
  <si>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</si>
  <si>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</si>
  <si>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</si>
  <si>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</si>
  <si>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</si>
  <si>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</si>
  <si>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</si>
  <si>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</si>
  <si>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</si>
  <si>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</si>
  <si>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</si>
  <si>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</si>
  <si>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</si>
  <si>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</si>
  <si>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</si>
  <si>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</si>
  <si>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</si>
  <si>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</si>
  <si>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</si>
  <si>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</si>
  <si>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</si>
  <si>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</si>
  <si>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</si>
  <si>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</si>
  <si>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</si>
  <si>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</si>
  <si>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</si>
  <si>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</si>
  <si>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</si>
  <si>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</si>
  <si>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</si>
  <si>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</si>
  <si>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</si>
  <si>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</si>
  <si>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</si>
  <si>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</si>
  <si>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</si>
  <si>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</si>
  <si>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</si>
  <si>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</si>
  <si>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</si>
  <si>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</si>
  <si>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</si>
  <si>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</si>
  <si>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</si>
  <si>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</si>
  <si>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</si>
  <si>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</si>
  <si>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</si>
  <si>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</si>
  <si>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</si>
  <si>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</si>
  <si>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</si>
  <si>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</si>
  <si>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</si>
  <si>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</si>
  <si>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</si>
  <si>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</si>
  <si>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</si>
  <si>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</si>
  <si>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</si>
  <si>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</si>
  <si>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</si>
  <si>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</si>
  <si>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</si>
  <si>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</si>
  <si>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</si>
  <si>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</si>
  <si>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</si>
  <si>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</si>
  <si>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</si>
  <si>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</si>
  <si>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</si>
  <si>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</si>
  <si>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</si>
  <si>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</si>
  <si>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</si>
  <si>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</si>
  <si>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</si>
  <si>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</si>
  <si>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</si>
  <si>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</si>
  <si>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</si>
  <si>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</si>
  <si>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</si>
  <si>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</si>
  <si>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</si>
  <si>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</si>
  <si>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</si>
  <si>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</si>
  <si>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</si>
  <si>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</si>
  <si>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</si>
  <si>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</si>
  <si>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</si>
  <si>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</si>
  <si>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</si>
  <si>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</si>
  <si>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</si>
  <si>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</si>
  <si>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</si>
  <si>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</si>
  <si>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</si>
  <si>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</si>
  <si>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</si>
  <si>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</si>
  <si>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</si>
  <si>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</si>
  <si>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</si>
  <si>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</si>
  <si>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</si>
  <si>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</si>
  <si>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</si>
  <si>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</si>
  <si>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</si>
  <si>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</si>
  <si>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</si>
  <si>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</si>
  <si>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</si>
  <si>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</si>
  <si>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</si>
  <si>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</si>
  <si>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</si>
  <si>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</si>
  <si>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</si>
  <si>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</si>
  <si>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</si>
  <si>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</si>
  <si>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</si>
  <si>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</si>
  <si>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</si>
  <si>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</si>
  <si>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</si>
  <si>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</si>
  <si>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</si>
  <si>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</si>
  <si>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</si>
  <si>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</si>
  <si>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</si>
  <si>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</si>
  <si>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</si>
  <si>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</si>
  <si>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</si>
  <si>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</si>
  <si>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</si>
  <si>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</si>
  <si>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</si>
  <si>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</si>
  <si>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</si>
  <si>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</si>
  <si>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</si>
  <si>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</si>
  <si>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</si>
  <si>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</si>
  <si>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</si>
  <si>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</si>
  <si>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</si>
  <si>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</si>
  <si>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</si>
  <si>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</si>
  <si>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</si>
  <si>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</si>
  <si>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</si>
  <si>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</si>
  <si>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</si>
  <si>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</si>
  <si>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</si>
  <si>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</si>
  <si>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</si>
  <si>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</si>
  <si>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</si>
  <si>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</si>
  <si>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</si>
  <si>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</si>
  <si>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</si>
  <si>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</si>
  <si>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</si>
  <si>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</si>
  <si>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</si>
  <si>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</si>
  <si>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</si>
  <si>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</si>
  <si>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</si>
  <si>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</si>
  <si>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</si>
  <si>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</si>
  <si>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</si>
  <si>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</si>
  <si>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</si>
  <si>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</si>
  <si>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</si>
  <si>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</si>
  <si>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</si>
  <si>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</si>
  <si>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</si>
  <si>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</si>
  <si>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</si>
  <si>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</si>
  <si>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</si>
  <si>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</si>
  <si>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</si>
  <si>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</si>
  <si>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</si>
  <si>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</si>
  <si>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</si>
  <si>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</si>
  <si>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</si>
  <si>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</si>
  <si>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</si>
  <si>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</si>
  <si>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</si>
  <si>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</si>
  <si>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</si>
  <si>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</si>
  <si>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</si>
  <si>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</si>
  <si>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</si>
  <si>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</si>
  <si>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</si>
  <si>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</si>
  <si>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</si>
  <si>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</si>
  <si>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</si>
  <si>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</si>
  <si>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</si>
  <si>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</si>
  <si>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</si>
  <si>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</si>
  <si>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</si>
  <si>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</si>
  <si>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</si>
  <si>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</si>
  <si>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</si>
  <si>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</si>
  <si>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</si>
  <si>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</si>
  <si>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</si>
  <si>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</si>
  <si>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</si>
  <si>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</si>
  <si>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</si>
  <si>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</si>
  <si>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</si>
  <si>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</si>
  <si>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</si>
  <si>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</si>
  <si>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</si>
  <si>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</si>
  <si>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</si>
  <si>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</si>
  <si>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</si>
  <si>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</si>
  <si>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</si>
  <si>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</si>
  <si>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</si>
  <si>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</si>
  <si>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</si>
  <si>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</si>
  <si>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</si>
  <si>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</si>
  <si>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</si>
  <si>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</si>
  <si>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</si>
  <si>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</si>
  <si>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</si>
  <si>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</si>
  <si>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</si>
  <si>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</si>
  <si>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</si>
  <si>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</si>
  <si>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</si>
  <si>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</si>
  <si>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</si>
  <si>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</si>
  <si>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</si>
  <si>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</si>
  <si>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</si>
  <si>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</si>
  <si>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</si>
  <si>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</si>
  <si>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</si>
  <si>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</si>
  <si>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</si>
  <si>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</si>
  <si>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</si>
  <si>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</si>
  <si>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</si>
  <si>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</si>
  <si>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</si>
  <si>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</si>
  <si>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</si>
  <si>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</si>
  <si>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</si>
  <si>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</si>
  <si>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</si>
  <si>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</si>
  <si>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</si>
  <si>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</si>
  <si>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</si>
  <si>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</si>
  <si>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</si>
  <si>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</si>
  <si>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</si>
  <si>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</si>
  <si>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</si>
  <si>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</si>
  <si>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</si>
  <si>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</si>
  <si>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</si>
  <si>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</si>
  <si>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</si>
  <si>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</si>
  <si>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</si>
  <si>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</si>
  <si>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</si>
  <si>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</si>
  <si>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</si>
  <si>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</si>
  <si>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</si>
  <si>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</si>
  <si>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</si>
  <si>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</si>
  <si>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</si>
  <si>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</si>
  <si>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</si>
  <si>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</si>
  <si>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</si>
  <si>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</si>
  <si>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</si>
  <si>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</si>
  <si>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</si>
  <si>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</si>
  <si>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</si>
  <si>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</si>
  <si>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</si>
  <si>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</si>
  <si>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</si>
  <si>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</si>
  <si>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</si>
  <si>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</si>
  <si>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</si>
  <si>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</si>
  <si>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</si>
  <si>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</si>
  <si>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</si>
  <si>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</si>
  <si>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</si>
  <si>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</si>
  <si>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</si>
  <si>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</si>
  <si>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</si>
  <si>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</si>
  <si>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</si>
  <si>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</si>
  <si>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</si>
  <si>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</si>
  <si>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</si>
  <si>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</si>
  <si>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</si>
  <si>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</si>
  <si>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</si>
  <si>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</si>
  <si>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</si>
  <si>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</si>
  <si>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</si>
  <si>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</si>
  <si>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</si>
  <si>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</si>
  <si>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</si>
  <si>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</si>
  <si>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</si>
  <si>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</si>
  <si>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</si>
  <si>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</si>
  <si>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</si>
  <si>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</si>
  <si>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</si>
  <si>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</si>
  <si>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</si>
  <si>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</si>
  <si>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</si>
  <si>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</si>
  <si>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</si>
  <si>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</si>
  <si>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</si>
  <si>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</si>
  <si>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</si>
  <si>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</si>
  <si>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</si>
  <si>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</si>
  <si>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</si>
  <si>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</si>
  <si>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</si>
  <si>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</si>
  <si>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</si>
  <si>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</si>
  <si>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</si>
  <si>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</si>
  <si>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</si>
  <si>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</si>
  <si>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</si>
  <si>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</si>
  <si>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</si>
  <si>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</si>
  <si>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</si>
  <si>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</si>
  <si>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</si>
  <si>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</si>
  <si>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</si>
  <si>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</si>
  <si>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</si>
  <si>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</si>
  <si>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</si>
  <si>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</si>
  <si>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</si>
  <si>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</si>
  <si>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</si>
  <si>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</si>
  <si>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</si>
  <si>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</si>
  <si>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</si>
  <si>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</si>
  <si>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</si>
  <si>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</si>
  <si>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</si>
  <si>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</si>
  <si>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</si>
  <si>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</si>
  <si>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</si>
  <si>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</si>
  <si>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</si>
  <si>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</si>
  <si>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</si>
  <si>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</si>
  <si>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</si>
  <si>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</si>
  <si>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</si>
  <si>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</si>
  <si>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</si>
  <si>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</si>
  <si>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</si>
  <si>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</si>
  <si>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</si>
  <si>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</si>
  <si>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</si>
  <si>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</si>
  <si>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</si>
  <si>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</si>
  <si>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</si>
  <si>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</si>
  <si>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</si>
  <si>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</si>
  <si>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</si>
  <si>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</si>
  <si>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</si>
  <si>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</si>
  <si>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</si>
  <si>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</si>
  <si>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</si>
  <si>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</si>
  <si>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</si>
  <si>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</si>
  <si>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</si>
  <si>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</si>
  <si>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</si>
  <si>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</si>
  <si>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</si>
  <si>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</si>
  <si>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</si>
  <si>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</si>
  <si>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</si>
  <si>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</si>
  <si>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</si>
  <si>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</si>
  <si>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</si>
  <si>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</si>
  <si>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</si>
  <si>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</si>
  <si>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</si>
  <si>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</si>
  <si>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</si>
  <si>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</si>
  <si>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</si>
  <si>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</si>
  <si>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</si>
  <si>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</si>
  <si>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</si>
  <si>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</si>
  <si>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</si>
  <si>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</si>
  <si>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</si>
  <si>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</si>
  <si>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</si>
  <si>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</si>
  <si>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</si>
  <si>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</si>
  <si>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</si>
  <si>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</si>
  <si>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</si>
  <si>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</si>
  <si>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</si>
  <si>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</si>
  <si>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</si>
  <si>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</si>
  <si>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</si>
  <si>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</si>
  <si>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</si>
  <si>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</si>
  <si>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</si>
  <si>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</si>
  <si>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</si>
  <si>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</si>
  <si>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</si>
  <si>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</si>
  <si>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</si>
  <si>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</si>
  <si>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</si>
  <si>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</si>
  <si>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</si>
  <si>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</si>
  <si>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</si>
  <si>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</si>
  <si>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</si>
  <si>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</si>
  <si>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</si>
  <si>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</si>
  <si>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</si>
  <si>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</si>
  <si>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</si>
  <si>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</si>
  <si>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</si>
  <si>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</si>
  <si>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</si>
  <si>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</si>
  <si>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</si>
  <si>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</si>
  <si>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</si>
  <si>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</si>
  <si>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</si>
  <si>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</si>
  <si>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</si>
  <si>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</si>
  <si>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</si>
  <si>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</si>
  <si>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</si>
  <si>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</si>
  <si>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</si>
  <si>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</si>
  <si>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</si>
  <si>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</si>
  <si>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</si>
  <si>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</si>
  <si>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</si>
  <si>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</si>
  <si>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</si>
  <si>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</si>
  <si>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</si>
  <si>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</si>
  <si>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</si>
  <si>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</si>
  <si>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</si>
  <si>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</si>
  <si>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</si>
  <si>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</si>
  <si>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</si>
  <si>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</si>
  <si>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</si>
  <si>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</si>
  <si>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</si>
  <si>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</si>
  <si>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</si>
  <si>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</si>
  <si>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</si>
  <si>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</si>
  <si>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</si>
  <si>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</si>
  <si>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</si>
  <si>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</si>
  <si>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</si>
  <si>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</si>
  <si>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</si>
  <si>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</si>
  <si>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</si>
  <si>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</si>
  <si>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</si>
  <si>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</si>
  <si>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</si>
  <si>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</si>
  <si>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</si>
  <si>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</si>
  <si>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</si>
  <si>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</si>
  <si>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</si>
  <si>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</si>
  <si>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</si>
  <si>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</si>
  <si>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</si>
  <si>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</si>
  <si>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</si>
  <si>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</si>
  <si>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</si>
  <si>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</si>
  <si>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</si>
  <si>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</si>
  <si>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</si>
  <si>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</si>
  <si>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</si>
  <si>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</si>
  <si>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</si>
  <si>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</si>
  <si>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</si>
  <si>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</si>
  <si>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</si>
  <si>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</si>
  <si>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</si>
  <si>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</si>
  <si>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</si>
  <si>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</si>
  <si>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</si>
  <si>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</si>
  <si>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</si>
  <si>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</si>
  <si>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</si>
  <si>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</si>
  <si>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</si>
  <si>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</si>
  <si>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</si>
  <si>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</si>
  <si>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</si>
  <si>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</si>
  <si>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</si>
  <si>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</si>
  <si>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</si>
  <si>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</si>
  <si>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</si>
  <si>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</si>
  <si>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</si>
  <si>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</si>
  <si>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</si>
  <si>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</si>
  <si>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</si>
  <si>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</si>
  <si>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</si>
  <si>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</si>
  <si>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</si>
  <si>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</si>
  <si>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</si>
  <si>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</si>
  <si>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</si>
  <si>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</si>
  <si>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</si>
  <si>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</si>
  <si>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</si>
  <si>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</si>
  <si>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</si>
  <si>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</si>
  <si>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</si>
  <si>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</si>
  <si>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</si>
  <si>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</si>
  <si>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</si>
  <si>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</si>
  <si>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</si>
  <si>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</si>
  <si>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</si>
  <si>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</si>
  <si>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</si>
  <si>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</si>
  <si>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</si>
  <si>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</si>
  <si>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</si>
  <si>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</si>
  <si>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</si>
  <si>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</si>
  <si>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</si>
  <si>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</si>
  <si>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</si>
  <si>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</si>
  <si>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</si>
  <si>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</si>
  <si>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</si>
  <si>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</si>
  <si>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</si>
  <si>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</si>
  <si>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</si>
  <si>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</si>
  <si>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</si>
  <si>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</si>
  <si>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</si>
  <si>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</si>
  <si>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</si>
  <si>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</si>
  <si>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</si>
  <si>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</si>
  <si>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</si>
  <si>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</si>
  <si>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</si>
  <si>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</si>
  <si>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</si>
  <si>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</si>
  <si>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</si>
  <si>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</si>
  <si>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</si>
  <si>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</si>
  <si>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</si>
  <si>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</si>
  <si>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</si>
  <si>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</si>
  <si>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</si>
  <si>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</si>
  <si>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</si>
  <si>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</si>
  <si>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</si>
  <si>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</si>
  <si>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</si>
  <si>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</si>
  <si>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</si>
  <si>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</si>
  <si>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</si>
  <si>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</si>
  <si>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</si>
  <si>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</si>
  <si>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</si>
  <si>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</si>
  <si>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</si>
  <si>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</si>
  <si>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</si>
  <si>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</si>
  <si>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</si>
  <si>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</si>
  <si>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</si>
  <si>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</si>
  <si>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</si>
  <si>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</si>
  <si>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</si>
  <si>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</si>
  <si>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</si>
  <si>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</si>
  <si>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</si>
  <si>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</si>
  <si>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</si>
  <si>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</si>
  <si>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</si>
  <si>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</si>
  <si>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</si>
  <si>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</si>
  <si>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</si>
  <si>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</si>
  <si>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</si>
  <si>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</si>
  <si>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</si>
  <si>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</si>
  <si>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</si>
  <si>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</si>
  <si>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</si>
  <si>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</si>
  <si>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</si>
  <si>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</si>
  <si>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</si>
  <si>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</si>
  <si>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</si>
  <si>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</si>
  <si>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</si>
  <si>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</si>
  <si>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</si>
  <si>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</si>
  <si>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</si>
  <si>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</si>
  <si>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</si>
  <si>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</si>
  <si>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</si>
  <si>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</si>
  <si>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</si>
  <si>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</si>
  <si>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</si>
  <si>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</si>
  <si>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</si>
  <si>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</si>
  <si>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</si>
  <si>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</si>
  <si>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</si>
  <si>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</si>
  <si>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</si>
  <si>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</si>
  <si>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</si>
  <si>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</si>
  <si>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</si>
  <si>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</si>
  <si>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</si>
  <si>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</si>
  <si>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</si>
  <si>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</si>
  <si>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</si>
  <si>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</si>
  <si>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</si>
  <si>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</si>
  <si>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</si>
  <si>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</si>
  <si>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</si>
  <si>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</si>
  <si>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</si>
  <si>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</si>
  <si>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</si>
  <si>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</si>
  <si>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</si>
  <si>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</si>
  <si>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</si>
  <si>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</si>
  <si>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</si>
  <si>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</si>
  <si>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</si>
  <si>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</si>
  <si>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</si>
  <si>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</si>
  <si>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</si>
  <si>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</si>
  <si>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</si>
  <si>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</si>
  <si>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</si>
  <si>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</si>
  <si>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</si>
  <si>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</si>
  <si>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</si>
  <si>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</si>
  <si>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</si>
  <si>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</si>
  <si>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</si>
  <si>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</si>
  <si>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</si>
  <si>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</si>
  <si>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</si>
  <si>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</si>
  <si>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</si>
  <si>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</si>
  <si>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</si>
  <si>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</si>
  <si>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</si>
  <si>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</si>
  <si>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</si>
  <si>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</si>
  <si>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</si>
  <si>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</si>
  <si>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</si>
  <si>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</si>
  <si>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</si>
  <si>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</si>
  <si>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</si>
  <si>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</si>
  <si>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</si>
  <si>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</si>
  <si>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</si>
  <si>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</si>
  <si>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</si>
  <si>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</si>
  <si>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</si>
  <si>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</si>
  <si>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</si>
  <si>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</si>
  <si>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</si>
  <si>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</si>
  <si>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</si>
  <si>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</si>
  <si>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</si>
  <si>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</si>
  <si>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</si>
  <si>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</si>
  <si>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</si>
  <si>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</si>
  <si>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</si>
  <si>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</si>
  <si>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</si>
  <si>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</si>
  <si>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</si>
  <si>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</si>
  <si>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</si>
  <si>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</si>
  <si>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</si>
  <si>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</si>
  <si>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</si>
  <si>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</si>
  <si>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</si>
  <si>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</si>
  <si>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</si>
  <si>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</si>
  <si>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</si>
  <si>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</si>
  <si>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</si>
  <si>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</si>
  <si>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</si>
  <si>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</si>
  <si>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</si>
  <si>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</si>
  <si>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</si>
  <si>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</si>
  <si>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</si>
  <si>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</si>
  <si>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</si>
  <si>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</si>
  <si>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</si>
  <si>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</si>
  <si>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</si>
  <si>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</si>
  <si>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</si>
  <si>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</si>
  <si>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</si>
  <si>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</si>
  <si>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</si>
  <si>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</si>
  <si>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</si>
  <si>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</si>
  <si>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</si>
  <si>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</si>
  <si>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</si>
  <si>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</si>
  <si>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</si>
  <si>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</si>
  <si>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</si>
  <si>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</si>
  <si>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</si>
  <si>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</si>
  <si>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</si>
  <si>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</si>
  <si>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</si>
  <si>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</si>
  <si>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</si>
  <si>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</si>
  <si>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</si>
  <si>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</si>
  <si>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</si>
  <si>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</si>
  <si>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</si>
  <si>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</si>
  <si>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</si>
  <si>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</si>
  <si>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</si>
  <si>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</si>
  <si>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</si>
  <si>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</si>
  <si>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</si>
  <si>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</si>
  <si>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</si>
  <si>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</si>
  <si>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</si>
  <si>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</si>
  <si>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</si>
  <si>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</si>
  <si>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</si>
  <si>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</si>
  <si>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</si>
  <si>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</si>
  <si>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</si>
  <si>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</si>
  <si>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</si>
  <si>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</si>
  <si>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</si>
  <si>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</si>
  <si>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</si>
  <si>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</si>
  <si>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</si>
  <si>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</si>
  <si>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</si>
  <si>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</si>
  <si>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</si>
  <si>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</si>
  <si>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</si>
  <si>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</si>
  <si>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</si>
  <si>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</si>
  <si>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</si>
  <si>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</si>
  <si>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</si>
  <si>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</si>
  <si>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</si>
  <si>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</si>
  <si>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</si>
  <si>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</si>
  <si>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</si>
  <si>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</si>
  <si>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</si>
  <si>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</si>
  <si>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</si>
  <si>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</si>
  <si>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</si>
  <si>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</si>
  <si>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</si>
  <si>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</si>
  <si>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</si>
  <si>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</si>
  <si>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</si>
  <si>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</si>
  <si>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</si>
  <si>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</si>
  <si>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</si>
  <si>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</si>
  <si>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</si>
  <si>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</si>
  <si>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</si>
  <si>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</si>
  <si>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</si>
  <si>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</si>
  <si>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</si>
  <si>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</si>
  <si>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</si>
  <si>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</si>
  <si>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</si>
  <si>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</si>
  <si>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</si>
  <si>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</si>
  <si>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</si>
  <si>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</si>
  <si>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</si>
  <si>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</si>
  <si>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</si>
  <si>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</si>
  <si>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</si>
  <si>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</si>
  <si>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</si>
  <si>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</si>
  <si>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</si>
  <si>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</si>
  <si>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</si>
  <si>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</si>
  <si>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</si>
  <si>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</si>
  <si>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</si>
  <si>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</si>
  <si>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</si>
  <si>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</si>
  <si>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</si>
  <si>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</si>
  <si>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</si>
  <si>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</si>
  <si>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</si>
  <si>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</si>
  <si>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</si>
  <si>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</si>
  <si>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</si>
  <si>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</si>
  <si>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</si>
  <si>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</si>
  <si>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</si>
  <si>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</si>
  <si>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</si>
  <si>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</si>
  <si>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</si>
  <si>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</si>
  <si>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</si>
  <si>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</si>
  <si>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</si>
  <si>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</si>
  <si>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</si>
  <si>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</si>
  <si>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</si>
  <si>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</si>
  <si>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</si>
  <si>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</si>
  <si>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</si>
  <si>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</si>
  <si>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</si>
  <si>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</si>
  <si>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</si>
  <si>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</si>
  <si>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</si>
  <si>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</si>
  <si>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</si>
  <si>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</si>
  <si>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</si>
  <si>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</si>
  <si>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</si>
  <si>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</si>
  <si>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</si>
  <si>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</si>
  <si>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</si>
  <si>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</si>
  <si>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</si>
  <si>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</si>
  <si>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</si>
  <si>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</si>
  <si>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</si>
  <si>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</si>
  <si>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</si>
  <si>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</si>
  <si>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</si>
  <si>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</si>
  <si>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</si>
  <si>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</si>
  <si>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</si>
  <si>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</si>
  <si>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</si>
  <si>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</si>
  <si>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</si>
  <si>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</si>
  <si>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</si>
  <si>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</si>
  <si>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</si>
  <si>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</si>
  <si>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</si>
  <si>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</si>
  <si>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</si>
  <si>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</si>
  <si>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</si>
  <si>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</si>
  <si>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</si>
  <si>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</si>
  <si>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</si>
  <si>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</si>
  <si>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</si>
  <si>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</si>
  <si>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</si>
  <si>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</si>
  <si>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</si>
  <si>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</si>
  <si>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</si>
  <si>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</si>
  <si>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</si>
  <si>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</si>
  <si>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</si>
  <si>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</si>
  <si>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</si>
  <si>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</si>
  <si>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</si>
  <si>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</si>
  <si>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</si>
  <si>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</si>
  <si>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</si>
  <si>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</si>
  <si>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</si>
  <si>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</si>
  <si>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</si>
  <si>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</si>
  <si>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</si>
  <si>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</si>
  <si>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</si>
  <si>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</si>
  <si>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</si>
  <si>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</si>
  <si>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</si>
  <si>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</si>
  <si>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</si>
  <si>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</si>
  <si>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</si>
  <si>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</si>
  <si>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</si>
  <si>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</si>
  <si>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</si>
  <si>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</si>
  <si>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</si>
  <si>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</si>
  <si>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</si>
  <si>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</si>
  <si>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</si>
  <si>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</si>
  <si>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</si>
  <si>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</si>
  <si>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</si>
  <si>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</si>
  <si>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</si>
  <si>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</si>
  <si>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</si>
  <si>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</si>
  <si>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</si>
  <si>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</si>
  <si>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</si>
  <si>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</si>
  <si>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</si>
  <si>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</si>
  <si>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</si>
  <si>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</si>
  <si>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</si>
  <si>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</si>
  <si>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</si>
  <si>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</si>
  <si>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</si>
  <si>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</si>
  <si>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</si>
  <si>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</si>
  <si>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</si>
  <si>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</si>
  <si>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</si>
  <si>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</si>
  <si>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</si>
  <si>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</si>
  <si>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</si>
  <si>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</si>
  <si>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</si>
  <si>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</si>
  <si>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</si>
  <si>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</si>
  <si>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</si>
  <si>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</si>
  <si>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</si>
  <si>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</si>
  <si>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</si>
  <si>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</si>
  <si>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</si>
  <si>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</si>
  <si>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</si>
  <si>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</si>
  <si>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</si>
  <si>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</si>
  <si>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</si>
  <si>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</si>
  <si>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</si>
  <si>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</si>
  <si>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</si>
  <si>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</si>
  <si>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</si>
  <si>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</si>
  <si>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</si>
  <si>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</si>
  <si>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</si>
  <si>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</si>
  <si>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</si>
  <si>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</si>
  <si>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</si>
  <si>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</si>
  <si>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</si>
  <si>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</si>
  <si>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</si>
  <si>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</si>
  <si>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</si>
  <si>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</si>
  <si>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</si>
  <si>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</si>
  <si>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</si>
  <si>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</si>
  <si>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</si>
  <si>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</si>
  <si>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</si>
  <si>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</si>
  <si>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</si>
  <si>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</si>
  <si>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</si>
  <si>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</si>
  <si>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</si>
  <si>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</si>
  <si>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</si>
  <si>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</si>
  <si>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</si>
  <si>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</si>
  <si>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</si>
  <si>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</si>
  <si>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</si>
  <si>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</si>
  <si>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</si>
  <si>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</si>
  <si>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</si>
  <si>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</si>
  <si>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</si>
  <si>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</si>
  <si>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</si>
  <si>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</si>
  <si>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</si>
  <si>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</si>
  <si>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</si>
  <si>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</si>
  <si>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</si>
  <si>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</si>
  <si>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</si>
  <si>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</si>
  <si>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</si>
  <si>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</si>
  <si>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</si>
  <si>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</si>
  <si>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</si>
  <si>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</si>
  <si>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</si>
  <si>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</si>
  <si>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</si>
  <si>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</si>
  <si>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</si>
  <si>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</si>
  <si>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</si>
  <si>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</si>
  <si>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</si>
  <si>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</si>
  <si>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</si>
  <si>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</si>
  <si>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</si>
  <si>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</si>
  <si>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</si>
  <si>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</si>
  <si>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</si>
  <si>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</si>
  <si>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</si>
  <si>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</si>
  <si>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</si>
  <si>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</si>
  <si>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</si>
  <si>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</si>
  <si>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</si>
  <si>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</si>
  <si>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</si>
  <si>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</si>
  <si>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</si>
  <si>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</si>
  <si>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</si>
  <si>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</si>
  <si>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</si>
  <si>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</si>
  <si>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</si>
  <si>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</si>
  <si>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</si>
  <si>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</si>
  <si>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</si>
  <si>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</si>
  <si>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</si>
  <si>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</si>
  <si>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</si>
  <si>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</si>
  <si>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</si>
  <si>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</si>
  <si>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</si>
  <si>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</si>
  <si>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</si>
  <si>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</si>
  <si>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</si>
  <si>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</si>
  <si>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</si>
  <si>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</si>
  <si>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</si>
  <si>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</si>
  <si>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</si>
  <si>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</si>
  <si>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</si>
  <si>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</si>
  <si>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</si>
  <si>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</si>
  <si>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</si>
  <si>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</si>
  <si>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</si>
  <si>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</si>
  <si>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</si>
  <si>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</si>
  <si>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</si>
  <si>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</si>
  <si>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</si>
  <si>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</si>
  <si>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</si>
  <si>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</si>
  <si>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</si>
  <si>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</si>
  <si>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</si>
  <si>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</si>
  <si>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</si>
  <si>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</si>
  <si>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</si>
  <si>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</si>
  <si>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</si>
  <si>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</si>
  <si>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</si>
  <si>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</si>
  <si>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</si>
  <si>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</si>
  <si>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</si>
  <si>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</si>
  <si>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</si>
  <si>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</si>
  <si>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</si>
  <si>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</si>
  <si>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</si>
  <si>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</si>
  <si>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</si>
  <si>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</si>
  <si>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</si>
  <si>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</si>
  <si>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</si>
  <si>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</si>
  <si>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</si>
  <si>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</si>
  <si>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</si>
  <si>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</si>
  <si>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</si>
  <si>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</si>
  <si>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</si>
  <si>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</si>
  <si>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</si>
  <si>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</si>
  <si>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</si>
  <si>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</si>
  <si>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</si>
  <si>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</si>
  <si>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</si>
  <si>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</si>
  <si>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</si>
  <si>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</si>
  <si>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</si>
  <si>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</si>
  <si>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</si>
  <si>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</si>
  <si>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</si>
  <si>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</si>
  <si>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</si>
  <si>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</si>
  <si>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</si>
  <si>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</si>
  <si>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</si>
  <si>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</si>
  <si>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</si>
  <si>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</si>
  <si>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</si>
  <si>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</si>
  <si>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</si>
  <si>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</si>
  <si>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</si>
  <si>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</si>
  <si>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</si>
  <si>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</si>
  <si>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</si>
  <si>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</si>
  <si>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</si>
  <si>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</si>
  <si>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</si>
  <si>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</si>
  <si>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</si>
  <si>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</si>
  <si>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</si>
  <si>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</si>
  <si>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</si>
  <si>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</si>
  <si>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</si>
  <si>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</si>
  <si>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</si>
  <si>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</si>
  <si>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</si>
  <si>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</si>
  <si>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</si>
  <si>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</si>
  <si>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</si>
  <si>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</si>
  <si>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</si>
  <si>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</si>
  <si>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</si>
  <si>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</si>
  <si>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</si>
  <si>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</si>
  <si>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</si>
  <si>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</si>
  <si>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</si>
  <si>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</si>
  <si>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</si>
  <si>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</si>
  <si>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</si>
  <si>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</si>
  <si>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</si>
  <si>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</si>
  <si>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</si>
  <si>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</si>
  <si>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</si>
  <si>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</si>
  <si>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</si>
  <si>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</si>
  <si>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</si>
  <si>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</si>
  <si>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</si>
  <si>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</si>
  <si>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</si>
  <si>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</si>
  <si>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</si>
  <si>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</si>
  <si>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</si>
  <si>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</si>
  <si>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</si>
  <si>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</si>
  <si>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</si>
  <si>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</si>
  <si>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</si>
  <si>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</si>
  <si>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</si>
  <si>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</si>
  <si>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</si>
  <si>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</si>
  <si>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</si>
  <si>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</si>
  <si>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</si>
  <si>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</si>
  <si>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</si>
  <si>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</si>
  <si>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</si>
  <si>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</si>
  <si>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</si>
  <si>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</si>
  <si>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</si>
  <si>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</si>
  <si>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</si>
  <si>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</si>
  <si>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</si>
  <si>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</si>
  <si>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</si>
  <si>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</si>
  <si>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</si>
  <si>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</si>
  <si>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</si>
  <si>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</si>
  <si>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</si>
  <si>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</si>
  <si>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</si>
  <si>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</si>
  <si>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</si>
  <si>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</si>
  <si>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</si>
  <si>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</si>
  <si>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</si>
  <si>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</si>
  <si>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</si>
  <si>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</si>
  <si>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</si>
  <si>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</si>
  <si>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</si>
  <si>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</si>
  <si>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</si>
  <si>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</si>
  <si>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</si>
  <si>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</si>
  <si>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</si>
  <si>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</si>
  <si>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</si>
  <si>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</si>
  <si>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</si>
  <si>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</si>
  <si>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</si>
  <si>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</si>
  <si>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</si>
  <si>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</si>
  <si>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</si>
  <si>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</si>
  <si>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</si>
  <si>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</si>
  <si>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</si>
  <si>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</si>
  <si>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</si>
  <si>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</si>
  <si>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</si>
  <si>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</si>
  <si>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</si>
  <si>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</si>
  <si>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</si>
  <si>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</si>
  <si>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</si>
  <si>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</si>
  <si>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</si>
  <si>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</si>
  <si>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</si>
  <si>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</si>
  <si>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</si>
  <si>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</si>
  <si>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</si>
  <si>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</si>
  <si>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</si>
  <si>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</si>
  <si>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</si>
  <si>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</si>
  <si>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</si>
  <si>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</si>
  <si>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</si>
  <si>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</si>
  <si>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</si>
  <si>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</si>
  <si>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</si>
  <si>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</si>
  <si>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</si>
  <si>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</si>
  <si>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</si>
  <si>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</si>
  <si>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</si>
  <si>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</si>
  <si>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</si>
  <si>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</si>
  <si>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</si>
  <si>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</si>
  <si>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</si>
  <si>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</si>
  <si>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</si>
  <si>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</si>
  <si>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</si>
  <si>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</si>
  <si>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</si>
  <si>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</si>
  <si>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</si>
  <si>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</si>
  <si>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</si>
  <si>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</si>
  <si>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</si>
  <si>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</si>
  <si>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</si>
  <si>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</si>
  <si>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</si>
  <si>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</si>
  <si>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</si>
  <si>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</si>
  <si>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</si>
  <si>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</si>
  <si>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</si>
  <si>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</si>
  <si>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</si>
  <si>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</si>
  <si>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</si>
  <si>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</si>
  <si>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</si>
  <si>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</si>
  <si>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</si>
  <si>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</si>
  <si>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</si>
  <si>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</si>
  <si>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</si>
  <si>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</si>
  <si>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</si>
  <si>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</si>
  <si>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</si>
  <si>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</si>
  <si>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</si>
  <si>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</si>
  <si>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</si>
  <si>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</si>
  <si>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</si>
  <si>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</si>
  <si>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</si>
  <si>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</si>
  <si>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</si>
  <si>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</si>
  <si>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</si>
  <si>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</si>
  <si>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</si>
  <si>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</si>
  <si>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</si>
  <si>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</si>
  <si>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</si>
  <si>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</si>
  <si>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</si>
  <si>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</si>
  <si>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</si>
  <si>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</si>
  <si>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</si>
  <si>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</si>
  <si>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</si>
  <si>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</si>
  <si>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</si>
  <si>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</si>
  <si>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</si>
  <si>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</si>
  <si>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</si>
  <si>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</si>
  <si>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</si>
  <si>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</si>
  <si>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</si>
  <si>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</si>
  <si>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</si>
  <si>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</si>
  <si>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</si>
  <si>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</si>
  <si>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</si>
  <si>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</si>
  <si>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</si>
  <si>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</si>
  <si>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</si>
  <si>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</si>
  <si>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</si>
  <si>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</si>
  <si>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</si>
  <si>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</si>
  <si>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</si>
  <si>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</si>
  <si>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</si>
  <si>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</si>
  <si>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</si>
  <si>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</si>
  <si>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</si>
  <si>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</si>
  <si>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</si>
  <si>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</si>
  <si>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</si>
  <si>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</si>
  <si>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</si>
  <si>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</si>
  <si>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</si>
  <si>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</si>
  <si>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</si>
  <si>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</si>
  <si>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</si>
  <si>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</si>
  <si>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</si>
  <si>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</si>
  <si>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</si>
  <si>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</si>
  <si>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</si>
  <si>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</si>
  <si>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</si>
  <si>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</si>
  <si>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</si>
  <si>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</si>
  <si>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</si>
  <si>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</si>
  <si>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</si>
  <si>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</si>
  <si>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</si>
  <si>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</si>
  <si>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</si>
  <si>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</si>
  <si>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</si>
  <si>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</si>
  <si>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</si>
  <si>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</si>
  <si>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</si>
  <si>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</si>
  <si>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</si>
  <si>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</si>
  <si>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</si>
  <si>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</si>
  <si>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</si>
  <si>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</si>
  <si>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</si>
  <si>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</si>
  <si>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</si>
  <si>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</si>
  <si>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</si>
  <si>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</si>
  <si>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</si>
  <si>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</si>
  <si>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</si>
  <si>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</si>
  <si>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</si>
  <si>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</si>
  <si>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</si>
  <si>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</si>
  <si>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</si>
  <si>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</si>
  <si>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</si>
  <si>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</si>
  <si>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</si>
  <si>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</si>
  <si>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</si>
  <si>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</si>
  <si>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</si>
  <si>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</si>
  <si>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</si>
  <si>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</si>
  <si>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</si>
  <si>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</si>
  <si>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</si>
  <si>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</si>
  <si>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</si>
  <si>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</si>
  <si>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</si>
  <si>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</si>
  <si>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</si>
  <si>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</si>
  <si>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</si>
  <si>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</si>
  <si>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</si>
  <si>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</si>
  <si>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</si>
  <si>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</si>
  <si>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</si>
  <si>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</si>
  <si>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</si>
  <si>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</si>
  <si>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</si>
  <si>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</si>
  <si>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</si>
  <si>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</si>
  <si>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</si>
  <si>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</si>
  <si>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</si>
  <si>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</si>
  <si>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</si>
  <si>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</si>
  <si>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</si>
  <si>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</si>
  <si>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</si>
  <si>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</si>
  <si>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</si>
  <si>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</si>
  <si>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</si>
  <si>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</si>
  <si>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</si>
  <si>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</si>
  <si>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</si>
  <si>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</si>
  <si>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</si>
  <si>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</si>
  <si>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</si>
  <si>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</si>
  <si>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</si>
  <si>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</si>
  <si>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</si>
  <si>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</si>
  <si>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</si>
  <si>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</si>
  <si>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</si>
  <si>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</si>
  <si>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</si>
  <si>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</si>
  <si>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</si>
  <si>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</si>
  <si>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</si>
  <si>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</si>
  <si>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</si>
  <si>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</si>
  <si>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</si>
  <si>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</si>
  <si>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</si>
  <si>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</si>
  <si>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</si>
  <si>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</si>
  <si>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</si>
  <si>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</si>
  <si>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</si>
  <si>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</si>
  <si>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</si>
  <si>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</si>
  <si>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</si>
  <si>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</si>
  <si>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</si>
  <si>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</si>
  <si>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</si>
  <si>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</si>
  <si>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</si>
  <si>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</si>
  <si>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</si>
  <si>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</si>
  <si>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</si>
  <si>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</si>
  <si>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</si>
  <si>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</si>
  <si>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</si>
  <si>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</si>
  <si>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</si>
  <si>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</si>
  <si>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</si>
  <si>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</si>
  <si>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</si>
  <si>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</si>
  <si>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</si>
  <si>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</si>
  <si>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</si>
  <si>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</si>
  <si>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</si>
  <si>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</si>
  <si>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</si>
  <si>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</si>
  <si>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</si>
  <si>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</si>
  <si>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</si>
  <si>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</si>
  <si>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</si>
  <si>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</si>
  <si>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</si>
  <si>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</si>
  <si>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</si>
  <si>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</si>
  <si>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</si>
  <si>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</si>
  <si>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</si>
  <si>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</si>
  <si>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</si>
  <si>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</si>
  <si>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</si>
  <si>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</si>
  <si>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</si>
  <si>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</si>
  <si>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</si>
  <si>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</si>
  <si>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</si>
  <si>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</si>
  <si>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</si>
  <si>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</si>
  <si>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</si>
  <si>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</si>
  <si>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</si>
  <si>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</si>
  <si>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</si>
  <si>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</si>
  <si>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</si>
  <si>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</si>
  <si>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</si>
  <si>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</si>
  <si>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</si>
  <si>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</si>
  <si>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</si>
  <si>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</si>
  <si>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</si>
  <si>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</si>
  <si>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</si>
  <si>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</si>
  <si>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</si>
  <si>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</si>
  <si>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</si>
  <si>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</si>
  <si>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</si>
  <si>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</si>
  <si>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</si>
  <si>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</si>
  <si>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</si>
  <si>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</si>
  <si>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</si>
  <si>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</si>
  <si>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</si>
  <si>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</si>
  <si>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</si>
  <si>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</si>
  <si>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</si>
  <si>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</si>
  <si>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</si>
  <si>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</si>
  <si>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</si>
  <si>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</si>
  <si>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</si>
  <si>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</si>
  <si>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</si>
  <si>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</si>
  <si>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</si>
  <si>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</si>
  <si>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</si>
  <si>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</si>
  <si>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</si>
  <si>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</si>
  <si>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</si>
  <si>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</si>
  <si>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</si>
  <si>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</si>
  <si>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</si>
  <si>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</si>
  <si>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</si>
  <si>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</si>
  <si>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</si>
  <si>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</si>
  <si>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</si>
  <si>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</si>
  <si>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</si>
  <si>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</si>
  <si>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</si>
  <si>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</si>
  <si>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</si>
  <si>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</si>
  <si>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</si>
  <si>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</si>
  <si>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</si>
  <si>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</si>
  <si>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</si>
  <si>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</si>
  <si>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</si>
  <si>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</si>
  <si>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</si>
  <si>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</si>
  <si>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</si>
  <si>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</si>
  <si>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</si>
  <si>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</si>
  <si>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</si>
  <si>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</si>
  <si>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</si>
  <si>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</si>
  <si>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</si>
  <si>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</si>
  <si>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</si>
  <si>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</si>
  <si>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</si>
  <si>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</si>
  <si>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</si>
  <si>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</si>
  <si>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</si>
  <si>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</si>
  <si>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</si>
  <si>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</si>
  <si>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</si>
  <si>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</si>
  <si>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</si>
  <si>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</si>
  <si>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</si>
  <si>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</si>
  <si>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</si>
  <si>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</si>
  <si>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</si>
  <si>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</si>
  <si>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</si>
  <si>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</si>
  <si>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</si>
  <si>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</si>
  <si>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</si>
  <si>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</si>
  <si>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</si>
  <si>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</si>
  <si>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</si>
  <si>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</si>
  <si>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</si>
  <si>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</si>
  <si>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</si>
  <si>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</si>
  <si>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</si>
  <si>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</si>
  <si>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</si>
  <si>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</si>
  <si>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</si>
  <si>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</si>
  <si>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</si>
  <si>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</si>
  <si>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</si>
  <si>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</si>
  <si>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</si>
  <si>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</si>
  <si>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</si>
  <si>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</si>
  <si>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</si>
  <si>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</si>
  <si>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</si>
  <si>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</si>
  <si>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</si>
  <si>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</si>
  <si>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</si>
  <si>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</si>
  <si>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</si>
  <si>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</si>
  <si>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</si>
  <si>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</si>
  <si>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</si>
  <si>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</si>
  <si>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</si>
  <si>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</si>
  <si>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</si>
  <si>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</si>
  <si>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</si>
  <si>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</si>
  <si>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</si>
  <si>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</si>
  <si>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</si>
  <si>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</si>
  <si>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</si>
  <si>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</si>
  <si>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</si>
  <si>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</si>
  <si>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</si>
  <si>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</si>
  <si>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</si>
  <si>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</si>
  <si>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</si>
  <si>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</si>
  <si>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</si>
  <si>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</si>
  <si>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</si>
  <si>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</si>
  <si>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</si>
  <si>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</si>
  <si>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</si>
  <si>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</si>
  <si>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</si>
  <si>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</si>
  <si>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</si>
  <si>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</si>
  <si>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</si>
  <si>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</si>
  <si>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</si>
  <si>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</si>
  <si>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</si>
  <si>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</si>
  <si>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</si>
  <si>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</si>
  <si>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</si>
  <si>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</si>
  <si>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</si>
  <si>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</si>
  <si>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</si>
  <si>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</si>
  <si>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</si>
  <si>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</si>
  <si>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</si>
  <si>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</si>
  <si>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</si>
  <si>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</si>
  <si>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</si>
  <si>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</si>
  <si>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</si>
  <si>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</si>
  <si>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</si>
  <si>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</si>
  <si>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</si>
  <si>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</si>
  <si>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</si>
  <si>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</si>
  <si>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</si>
  <si>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</si>
  <si>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</si>
  <si>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</si>
  <si>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</si>
  <si>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</si>
  <si>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</si>
  <si>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</si>
  <si>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</si>
  <si>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</si>
  <si>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</si>
  <si>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</si>
  <si>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</si>
  <si>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</si>
  <si>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</si>
  <si>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</si>
  <si>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</si>
  <si>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</si>
  <si>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</si>
  <si>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</si>
  <si>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</si>
  <si>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</si>
  <si>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</si>
  <si>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</si>
  <si>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</si>
  <si>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</si>
  <si>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</si>
  <si>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</si>
  <si>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</si>
  <si>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</si>
  <si>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</si>
  <si>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</si>
  <si>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</si>
  <si>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</si>
  <si>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</si>
  <si>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</si>
  <si>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</si>
  <si>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</si>
  <si>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</si>
  <si>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</si>
  <si>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</si>
  <si>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</si>
  <si>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</si>
  <si>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</si>
  <si>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</si>
  <si>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</si>
  <si>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</si>
  <si>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</si>
  <si>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</si>
  <si>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</si>
  <si>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</si>
  <si>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</si>
  <si>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</si>
  <si>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</si>
  <si>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</si>
  <si>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</si>
  <si>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</si>
  <si>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</si>
  <si>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</si>
  <si>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</si>
  <si>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</si>
  <si>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</si>
  <si>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</si>
  <si>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</si>
  <si>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</si>
  <si>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</si>
  <si>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</si>
  <si>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</si>
  <si>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</si>
  <si>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</si>
  <si>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</si>
  <si>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</si>
  <si>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</si>
  <si>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</si>
  <si>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</si>
  <si>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</si>
  <si>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</si>
  <si>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</si>
  <si>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</si>
  <si>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</si>
  <si>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</si>
  <si>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</si>
  <si>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</si>
  <si>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</si>
  <si>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</si>
  <si>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</si>
  <si>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</si>
  <si>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</si>
  <si>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</si>
  <si>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</si>
  <si>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</si>
  <si>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</si>
  <si>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</si>
  <si>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</si>
  <si>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</si>
  <si>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</si>
  <si>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</si>
  <si>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</si>
  <si>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</si>
  <si>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</si>
  <si>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</si>
  <si>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</si>
  <si>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</si>
  <si>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</si>
  <si>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</si>
  <si>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</si>
  <si>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</si>
  <si>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</si>
  <si>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</si>
  <si>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</si>
  <si>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</si>
  <si>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</si>
  <si>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</si>
  <si>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</si>
  <si>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</si>
  <si>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</si>
  <si>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</si>
  <si>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</si>
  <si>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</si>
  <si>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</si>
  <si>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</si>
  <si>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</si>
  <si>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</si>
  <si>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</si>
  <si>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</si>
  <si>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</si>
  <si>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</si>
  <si>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</si>
  <si>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</si>
  <si>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</si>
  <si>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</si>
  <si>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</si>
  <si>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</si>
  <si>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</si>
  <si>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</si>
  <si>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</si>
  <si>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</si>
  <si>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</si>
  <si>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</si>
  <si>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</si>
  <si>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</si>
  <si>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</si>
  <si>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</si>
  <si>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</si>
  <si>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</si>
  <si>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</si>
  <si>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</si>
  <si>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</si>
  <si>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</si>
  <si>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</si>
  <si>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</si>
  <si>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</si>
  <si>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</si>
  <si>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</si>
  <si>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</si>
  <si>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</si>
  <si>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</si>
  <si>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</si>
  <si>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</si>
  <si>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</si>
  <si>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</si>
  <si>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</si>
  <si>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</si>
  <si>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</si>
  <si>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</si>
  <si>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</si>
  <si>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</si>
  <si>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</si>
  <si>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</si>
  <si>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</si>
  <si>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</si>
  <si>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</si>
  <si>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</si>
  <si>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</si>
  <si>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</si>
  <si>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</si>
  <si>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</si>
  <si>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</si>
  <si>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</si>
  <si>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</si>
  <si>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</si>
  <si>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</si>
  <si>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</si>
  <si>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</si>
  <si>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</si>
  <si>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</si>
  <si>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</si>
  <si>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</si>
  <si>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</si>
  <si>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</si>
  <si>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</si>
  <si>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</si>
  <si>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</si>
  <si>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</si>
  <si>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</si>
  <si>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</si>
  <si>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</si>
  <si>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</si>
  <si>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</si>
  <si>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</si>
  <si>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</si>
  <si>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</si>
  <si>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</si>
  <si>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</si>
  <si>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</si>
  <si>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</si>
  <si>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</si>
  <si>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</si>
  <si>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</si>
  <si>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</si>
  <si>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</si>
  <si>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</si>
  <si>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</si>
  <si>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</si>
  <si>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</si>
  <si>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</si>
  <si>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</si>
  <si>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</si>
  <si>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</si>
  <si>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</si>
  <si>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</si>
  <si>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</si>
  <si>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</si>
  <si>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</si>
  <si>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</si>
  <si>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</si>
  <si>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</si>
  <si>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</si>
  <si>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</si>
  <si>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</si>
  <si>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</si>
  <si>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</si>
  <si>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</si>
  <si>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</si>
  <si>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</si>
  <si>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</si>
  <si>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</si>
  <si>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</si>
  <si>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</si>
  <si>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</si>
  <si>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</si>
  <si>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</si>
  <si>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</si>
  <si>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</si>
  <si>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</si>
  <si>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</si>
  <si>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</si>
  <si>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</si>
  <si>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</si>
  <si>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</si>
  <si>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</si>
  <si>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</si>
  <si>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</si>
  <si>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</si>
  <si>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</si>
  <si>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</si>
  <si>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</si>
  <si>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</si>
  <si>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</si>
  <si>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</si>
  <si>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</si>
  <si>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</si>
  <si>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</si>
  <si>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</si>
  <si>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</si>
  <si>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</si>
  <si>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</si>
  <si>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</si>
  <si>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</si>
  <si>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</si>
  <si>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</si>
  <si>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</si>
  <si>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</si>
  <si>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</si>
  <si>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</si>
  <si>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</si>
  <si>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</si>
  <si>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</si>
  <si>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</si>
  <si>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</si>
  <si>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</si>
  <si>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</si>
  <si>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</si>
  <si>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</si>
  <si>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</si>
  <si>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</si>
  <si>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</si>
  <si>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</si>
  <si>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</si>
  <si>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</si>
  <si>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</si>
  <si>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</si>
  <si>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</si>
  <si>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</si>
  <si>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</si>
  <si>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</si>
  <si>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</si>
  <si>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</si>
  <si>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</si>
  <si>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</si>
  <si>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</si>
  <si>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</si>
  <si>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</si>
  <si>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</si>
  <si>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</si>
  <si>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</si>
  <si>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</si>
  <si>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</si>
  <si>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</si>
  <si>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</si>
  <si>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</si>
  <si>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</si>
  <si>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</si>
  <si>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</si>
  <si>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</si>
  <si>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</si>
  <si>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</si>
  <si>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</si>
  <si>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</si>
  <si>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</si>
  <si>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</si>
  <si>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</si>
  <si>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</si>
  <si>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</si>
  <si>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</si>
  <si>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</si>
  <si>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</si>
  <si>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</si>
  <si>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</si>
  <si>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</si>
  <si>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</si>
  <si>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</si>
  <si>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</si>
  <si>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</si>
  <si>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</si>
  <si>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</si>
  <si>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</si>
  <si>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</si>
  <si>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</si>
  <si>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</si>
  <si>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</si>
  <si>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</si>
  <si>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</si>
  <si>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</si>
  <si>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</si>
  <si>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</si>
  <si>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</si>
  <si>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</si>
  <si>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</si>
  <si>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</si>
  <si>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</si>
  <si>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</si>
  <si>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</si>
  <si>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</si>
  <si>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</si>
  <si>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</si>
  <si>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</si>
  <si>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</si>
  <si>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</si>
  <si>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</si>
  <si>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</si>
  <si>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</si>
  <si>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</si>
  <si>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</si>
  <si>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</si>
  <si>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</si>
  <si>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</si>
  <si>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</si>
  <si>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</si>
  <si>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</si>
  <si>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</si>
  <si>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</si>
  <si>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</si>
  <si>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</si>
  <si>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</si>
  <si>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</si>
  <si>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</si>
  <si>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</si>
  <si>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</si>
  <si>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</si>
  <si>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</si>
  <si>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</si>
  <si>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</si>
  <si>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</si>
  <si>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</si>
  <si>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</si>
  <si>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</si>
  <si>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</si>
  <si>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</si>
  <si>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</si>
  <si>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</si>
  <si>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</si>
  <si>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</si>
  <si>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</si>
  <si>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</si>
  <si>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</si>
  <si>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</si>
  <si>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</si>
  <si>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</si>
  <si>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</si>
  <si>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</si>
  <si>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</si>
  <si>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</si>
  <si>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</si>
  <si>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</si>
  <si>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</si>
  <si>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</si>
  <si>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</si>
  <si>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</si>
  <si>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</si>
  <si>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</si>
  <si>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</si>
  <si>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</si>
  <si>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</si>
  <si>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</si>
  <si>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</si>
  <si>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</si>
  <si>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</si>
  <si>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</si>
  <si>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</si>
  <si>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</si>
  <si>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</si>
  <si>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</si>
  <si>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</si>
  <si>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</si>
  <si>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</si>
  <si>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</si>
  <si>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</si>
  <si>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</si>
  <si>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</si>
  <si>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</si>
  <si>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</si>
  <si>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</si>
  <si>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</si>
  <si>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</si>
  <si>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</si>
  <si>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</si>
  <si>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</si>
  <si>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</si>
  <si>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</si>
  <si>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</si>
  <si>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</si>
  <si>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</si>
  <si>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</si>
  <si>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</si>
  <si>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</si>
  <si>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</si>
  <si>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</si>
  <si>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</si>
  <si>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</si>
  <si>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</si>
  <si>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</si>
  <si>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</si>
  <si>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</si>
  <si>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</si>
  <si>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</si>
  <si>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</si>
  <si>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</si>
  <si>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</si>
  <si>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</si>
  <si>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</si>
  <si>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</si>
  <si>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</si>
  <si>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</si>
  <si>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</si>
  <si>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</si>
  <si>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</si>
  <si>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</si>
  <si>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</si>
  <si>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</si>
  <si>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</si>
  <si>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</si>
  <si>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</si>
  <si>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</si>
  <si>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</si>
  <si>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</si>
  <si>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</si>
  <si>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</si>
  <si>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</si>
  <si>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</si>
  <si>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</si>
  <si>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</si>
  <si>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</si>
  <si>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</si>
  <si>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</si>
  <si>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</si>
  <si>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</si>
  <si>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</si>
  <si>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</si>
  <si>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</si>
  <si>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</si>
  <si>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</si>
  <si>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</si>
  <si>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</si>
  <si>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</si>
  <si>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</si>
  <si>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</si>
  <si>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</si>
  <si>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</si>
  <si>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</si>
  <si>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</si>
  <si>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</si>
  <si>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</si>
  <si>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</si>
  <si>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</si>
  <si>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</si>
  <si>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</si>
  <si>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</si>
  <si>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</si>
  <si>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</si>
  <si>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</si>
  <si>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</si>
  <si>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</si>
  <si>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</si>
  <si>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</si>
  <si>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</si>
  <si>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</si>
  <si>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</si>
  <si>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</si>
  <si>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</si>
  <si>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</si>
  <si>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</si>
  <si>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</si>
  <si>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</si>
  <si>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</si>
  <si>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</si>
  <si>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</si>
  <si>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</si>
  <si>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</si>
  <si>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</si>
  <si>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</si>
  <si>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</si>
  <si>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</si>
  <si>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</si>
  <si>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</si>
  <si>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</si>
  <si>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</si>
  <si>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</si>
  <si>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</si>
  <si>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</si>
  <si>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</si>
  <si>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</si>
  <si>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</si>
  <si>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</si>
  <si>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</si>
  <si>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</si>
  <si>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</si>
  <si>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</si>
  <si>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</si>
  <si>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</si>
  <si>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</si>
  <si>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</si>
  <si>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</si>
  <si>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</si>
  <si>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</si>
  <si>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</si>
  <si>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</si>
  <si>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</si>
  <si>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</si>
  <si>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</si>
  <si>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</si>
  <si>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</si>
  <si>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</si>
  <si>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</si>
  <si>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</si>
  <si>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</si>
  <si>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</si>
  <si>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</si>
  <si>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</si>
  <si>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</si>
  <si>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</si>
  <si>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</si>
  <si>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</si>
  <si>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</si>
  <si>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</si>
  <si>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</si>
  <si>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</si>
  <si>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</si>
  <si>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</si>
  <si>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</si>
  <si>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</si>
  <si>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</si>
  <si>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</si>
  <si>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</si>
  <si>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</si>
  <si>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</si>
  <si>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</si>
  <si>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</si>
  <si>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</si>
  <si>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</si>
  <si>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</si>
  <si>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</si>
  <si>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</si>
  <si>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</si>
  <si>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</si>
  <si>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</si>
  <si>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</si>
  <si>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</si>
  <si>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</si>
  <si>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</si>
  <si>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</si>
  <si>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</si>
  <si>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</si>
  <si>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</si>
  <si>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</si>
  <si>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</si>
  <si>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</si>
  <si>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</si>
  <si>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</si>
  <si>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</si>
  <si>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</si>
  <si>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</si>
  <si>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</si>
  <si>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</si>
  <si>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</si>
  <si>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</si>
  <si>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</si>
  <si>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</si>
  <si>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</si>
  <si>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</si>
  <si>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</si>
  <si>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</si>
  <si>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</si>
  <si>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</si>
  <si>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</si>
  <si>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</si>
  <si>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</si>
  <si>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</si>
  <si>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</si>
  <si>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</si>
  <si>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</si>
  <si>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</si>
  <si>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</si>
  <si>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</si>
  <si>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</si>
  <si>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</si>
  <si>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</si>
  <si>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</si>
  <si>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</si>
  <si>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</si>
  <si>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</si>
  <si>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</si>
  <si>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</si>
  <si>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</si>
  <si>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</si>
  <si>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</si>
  <si>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</si>
  <si>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</si>
  <si>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</si>
  <si>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</si>
  <si>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</si>
  <si>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</si>
  <si>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</si>
  <si>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</si>
  <si>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</si>
  <si>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</si>
  <si>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</si>
  <si>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</si>
  <si>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</si>
  <si>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</si>
  <si>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</si>
  <si>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</si>
  <si>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</si>
  <si>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</si>
  <si>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</si>
  <si>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</si>
  <si>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</si>
  <si>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</si>
  <si>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</si>
  <si>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</si>
  <si>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</si>
  <si>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</si>
  <si>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</si>
  <si>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</si>
  <si>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</si>
  <si>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</si>
  <si>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</si>
  <si>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</si>
  <si>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</si>
  <si>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</si>
  <si>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</si>
  <si>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</si>
  <si>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</si>
  <si>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</si>
  <si>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</si>
  <si>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</si>
  <si>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</si>
  <si>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</si>
  <si>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</si>
  <si>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</si>
  <si>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</si>
  <si>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</si>
  <si>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</si>
  <si>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</si>
  <si>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</si>
  <si>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</si>
  <si>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</si>
  <si>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</si>
  <si>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</si>
  <si>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</si>
  <si>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</si>
  <si>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</si>
  <si>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</si>
  <si>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</si>
  <si>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</si>
  <si>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</si>
  <si>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</si>
  <si>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</si>
  <si>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</si>
  <si>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</si>
  <si>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</si>
  <si>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</si>
  <si>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</si>
  <si>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</si>
  <si>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</si>
  <si>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</si>
  <si>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</si>
  <si>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</si>
  <si>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</si>
  <si>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</si>
  <si>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</si>
  <si>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</si>
  <si>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</si>
  <si>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</si>
  <si>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</si>
  <si>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</si>
  <si>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</si>
  <si>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</si>
  <si>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</si>
  <si>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</si>
  <si>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</si>
  <si>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</si>
  <si>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</si>
  <si>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</si>
  <si>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</si>
  <si>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</si>
  <si>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</si>
  <si>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</si>
  <si>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</si>
  <si>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</si>
  <si>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</si>
  <si>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</si>
  <si>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</si>
  <si>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</si>
  <si>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</si>
  <si>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</si>
  <si>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</si>
  <si>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</si>
  <si>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</si>
  <si>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</si>
  <si>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</si>
  <si>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</si>
  <si>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</si>
  <si>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</si>
  <si>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</si>
  <si>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</si>
  <si>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</si>
  <si>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</si>
  <si>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</si>
  <si>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</si>
  <si>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</si>
  <si>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</si>
  <si>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</si>
  <si>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</si>
  <si>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</si>
  <si>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</si>
  <si>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</si>
  <si>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</si>
  <si>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</si>
  <si>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</si>
  <si>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</si>
  <si>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</si>
  <si>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</si>
  <si>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</si>
  <si>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</si>
  <si>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</si>
  <si>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</si>
  <si>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</si>
  <si>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</si>
  <si>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</si>
  <si>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</si>
  <si>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</si>
  <si>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</si>
  <si>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</si>
  <si>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</si>
  <si>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</si>
  <si>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</si>
  <si>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</si>
  <si>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</si>
  <si>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</si>
  <si>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</si>
  <si>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</si>
  <si>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</si>
  <si>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</si>
  <si>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</si>
  <si>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</si>
  <si>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</si>
  <si>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</si>
  <si>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</si>
  <si>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</si>
  <si>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</si>
  <si>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</si>
  <si>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</si>
  <si>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</si>
  <si>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</si>
  <si>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</si>
  <si>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</si>
  <si>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</si>
  <si>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</si>
  <si>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</si>
  <si>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</si>
  <si>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</si>
  <si>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</si>
  <si>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</si>
  <si>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</si>
  <si>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</si>
  <si>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</si>
  <si>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</si>
  <si>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</si>
  <si>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</si>
  <si>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</si>
  <si>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</si>
  <si>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</si>
  <si>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</si>
  <si>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</si>
  <si>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</si>
  <si>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</si>
  <si>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</si>
  <si>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</si>
  <si>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</si>
  <si>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</si>
  <si>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</si>
  <si>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</si>
  <si>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</si>
  <si>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</si>
  <si>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</si>
  <si>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</si>
  <si>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</si>
  <si>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</si>
  <si>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</si>
  <si>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</si>
  <si>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</si>
  <si>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</si>
  <si>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</si>
  <si>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</si>
  <si>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</si>
  <si>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</si>
  <si>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</si>
  <si>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</si>
  <si>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</si>
  <si>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</si>
  <si>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</si>
  <si>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</si>
  <si>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</si>
  <si>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</si>
  <si>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</si>
  <si>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</si>
  <si>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</si>
  <si>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</si>
  <si>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</si>
  <si>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</si>
  <si>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</si>
  <si>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</si>
  <si>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</si>
  <si>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</si>
  <si>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</si>
  <si>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</si>
  <si>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</si>
  <si>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</si>
  <si>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</si>
  <si>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</si>
  <si>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</si>
  <si>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</si>
  <si>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</si>
  <si>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</si>
  <si>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</si>
  <si>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</si>
  <si>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</si>
  <si>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</si>
  <si>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</si>
  <si>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</si>
  <si>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</si>
  <si>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</si>
  <si>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</si>
  <si>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</si>
  <si>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</si>
  <si>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</si>
  <si>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</si>
  <si>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</si>
  <si>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</si>
  <si>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</si>
  <si>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</si>
  <si>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</si>
  <si>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</si>
  <si>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</si>
  <si>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</si>
  <si>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</si>
  <si>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</si>
  <si>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</si>
  <si>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</si>
  <si>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</si>
  <si>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</si>
  <si>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</si>
  <si>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</si>
  <si>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</si>
  <si>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</si>
  <si>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</si>
  <si>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</si>
  <si>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</si>
  <si>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</si>
  <si>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</si>
  <si>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</si>
  <si>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</si>
  <si>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</si>
  <si>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</si>
  <si>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</si>
  <si>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</si>
  <si>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</si>
  <si>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</si>
  <si>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</si>
  <si>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</si>
  <si>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</si>
  <si>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</si>
  <si>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</si>
  <si>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</si>
  <si>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</si>
  <si>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</si>
  <si>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</si>
  <si>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</si>
  <si>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</si>
  <si>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</si>
  <si>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</si>
  <si>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</si>
  <si>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</si>
  <si>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</si>
  <si>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</si>
  <si>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</si>
  <si>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</si>
  <si>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</si>
  <si>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</si>
  <si>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</si>
  <si>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</si>
  <si>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</si>
  <si>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</si>
  <si>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</si>
  <si>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</si>
  <si>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</si>
  <si>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</si>
  <si>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</si>
  <si>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</si>
  <si>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</si>
  <si>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</si>
  <si>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</si>
  <si>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</si>
  <si>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</si>
  <si>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</si>
  <si>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</si>
  <si>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</si>
  <si>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</si>
  <si>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</si>
  <si>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</si>
  <si>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</si>
  <si>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</si>
  <si>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</si>
  <si>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</si>
  <si>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</si>
  <si>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</si>
  <si>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</si>
  <si>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</si>
  <si>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</si>
  <si>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</si>
  <si>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</si>
  <si>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</si>
  <si>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</si>
  <si>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</si>
  <si>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</si>
  <si>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</si>
  <si>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</si>
  <si>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</si>
  <si>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</si>
  <si>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</si>
  <si>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</si>
  <si>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</si>
  <si>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</si>
  <si>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</si>
  <si>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</si>
  <si>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</si>
  <si>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</si>
  <si>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</si>
  <si>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</si>
  <si>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</si>
  <si>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</si>
  <si>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</si>
  <si>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</si>
  <si>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</si>
  <si>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</si>
  <si>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</si>
  <si>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</si>
  <si>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</si>
  <si>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</si>
  <si>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</si>
  <si>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</si>
  <si>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</si>
  <si>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</si>
  <si>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</si>
  <si>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</si>
  <si>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</si>
  <si>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</si>
  <si>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</si>
  <si>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</si>
  <si>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</si>
  <si>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</si>
  <si>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</si>
  <si>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</si>
  <si>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</si>
  <si>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</si>
  <si>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</si>
  <si>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</si>
  <si>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</si>
  <si>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</si>
  <si>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</si>
  <si>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</si>
  <si>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</si>
  <si>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</si>
  <si>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</si>
  <si>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</si>
  <si>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</si>
  <si>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</si>
  <si>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</si>
  <si>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</si>
  <si>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</si>
  <si>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</si>
  <si>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</si>
  <si>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</si>
  <si>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</si>
  <si>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</si>
  <si>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</si>
  <si>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</si>
  <si>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</si>
  <si>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</si>
  <si>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</si>
  <si>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</si>
  <si>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</si>
  <si>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</si>
  <si>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</si>
  <si>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</si>
  <si>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</si>
  <si>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</si>
  <si>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</si>
  <si>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</si>
  <si>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</si>
  <si>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</si>
  <si>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</si>
  <si>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</si>
  <si>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</si>
  <si>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</si>
  <si>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</si>
  <si>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</si>
  <si>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</si>
  <si>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</si>
  <si>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</si>
  <si>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</si>
  <si>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</si>
  <si>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</si>
  <si>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</si>
  <si>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</si>
  <si>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</si>
  <si>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</si>
  <si>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</si>
  <si>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</si>
  <si>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</si>
  <si>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</si>
  <si>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</si>
  <si>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</si>
  <si>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</si>
  <si>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</si>
  <si>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</si>
  <si>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</si>
  <si>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</si>
  <si>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</si>
  <si>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</si>
  <si>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</si>
  <si>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</si>
  <si>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</si>
  <si>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</si>
  <si>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</si>
  <si>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</si>
  <si>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</si>
  <si>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</si>
  <si>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</si>
  <si>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</si>
  <si>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</si>
  <si>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</si>
  <si>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</si>
  <si>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</si>
  <si>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</si>
  <si>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</si>
  <si>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</si>
  <si>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</si>
  <si>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</si>
  <si>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</si>
  <si>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</si>
  <si>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</si>
  <si>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</si>
  <si>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</si>
  <si>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</si>
  <si>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</si>
  <si>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</si>
  <si>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</si>
  <si>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</si>
  <si>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</si>
  <si>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</si>
  <si>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</si>
  <si>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</si>
  <si>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</si>
  <si>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</si>
  <si>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</si>
  <si>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</si>
  <si>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</si>
  <si>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</si>
  <si>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</si>
  <si>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</si>
  <si>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</si>
  <si>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</si>
  <si>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</si>
  <si>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</si>
  <si>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</si>
  <si>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</si>
  <si>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</si>
  <si>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</si>
  <si>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</si>
  <si>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</si>
  <si>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</si>
  <si>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</si>
  <si>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</si>
  <si>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</si>
  <si>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</si>
  <si>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</si>
  <si>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</si>
  <si>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</si>
  <si>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</si>
  <si>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</si>
  <si>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</si>
  <si>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</si>
  <si>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</si>
  <si>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</si>
  <si>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</si>
  <si>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</si>
  <si>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</si>
  <si>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</si>
  <si>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</si>
  <si>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</si>
  <si>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</si>
  <si>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</si>
  <si>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</si>
  <si>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</si>
  <si>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</si>
  <si>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</si>
  <si>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</si>
  <si>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</si>
  <si>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</si>
  <si>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</si>
  <si>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</si>
  <si>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</si>
  <si>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</si>
  <si>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</si>
  <si>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</si>
  <si>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</si>
  <si>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</si>
  <si>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</si>
  <si>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</si>
  <si>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</si>
  <si>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</si>
  <si>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</si>
  <si>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</si>
  <si>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</si>
  <si>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</si>
  <si>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</si>
  <si>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</si>
  <si>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</si>
  <si>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</si>
  <si>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</si>
  <si>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</si>
  <si>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</si>
  <si>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</si>
  <si>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</si>
  <si>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</si>
  <si>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</si>
  <si>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</si>
  <si>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</si>
  <si>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</si>
  <si>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</si>
  <si>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</si>
  <si>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</si>
  <si>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</si>
  <si>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</si>
  <si>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</si>
  <si>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</si>
  <si>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</si>
  <si>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</si>
  <si>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</si>
  <si>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</si>
  <si>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</si>
  <si>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</si>
  <si>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</si>
  <si>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</si>
  <si>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</si>
  <si>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</si>
  <si>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</si>
  <si>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</si>
  <si>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</si>
  <si>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</si>
  <si>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</si>
  <si>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</si>
  <si>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</si>
  <si>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</si>
  <si>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</si>
  <si>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</si>
  <si>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</si>
  <si>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</si>
  <si>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</si>
  <si>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</si>
  <si>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</si>
  <si>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</si>
  <si>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</si>
  <si>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</si>
  <si>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</si>
  <si>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</si>
  <si>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</si>
  <si>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</si>
  <si>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</si>
  <si>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</si>
  <si>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</si>
  <si>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</si>
  <si>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</si>
  <si>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</si>
  <si>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</si>
  <si>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</si>
  <si>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</si>
  <si>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</si>
  <si>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</si>
  <si>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</si>
  <si>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</si>
  <si>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</si>
  <si>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</si>
  <si>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</si>
  <si>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</si>
  <si>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</si>
  <si>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</si>
  <si>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</si>
  <si>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</si>
  <si>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</si>
  <si>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</si>
  <si>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</si>
  <si>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</si>
  <si>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</si>
  <si>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</si>
  <si>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</si>
  <si>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</si>
  <si>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</si>
  <si>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</si>
  <si>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</si>
  <si>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</si>
  <si>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</si>
  <si>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</si>
  <si>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</si>
  <si>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</si>
  <si>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</si>
  <si>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</si>
  <si>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</si>
  <si>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</si>
  <si>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</si>
  <si>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</si>
  <si>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</si>
  <si>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</si>
  <si>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</si>
  <si>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</si>
  <si>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</si>
  <si>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</si>
  <si>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</si>
  <si>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</si>
  <si>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</si>
  <si>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</si>
  <si>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</si>
  <si>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</si>
  <si>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</si>
  <si>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</si>
  <si>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</si>
  <si>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</si>
  <si>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</si>
  <si>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</si>
  <si>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</si>
  <si>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</si>
  <si>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</si>
  <si>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</si>
  <si>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</si>
  <si>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</si>
  <si>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</si>
  <si>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</si>
  <si>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</si>
  <si>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</si>
  <si>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</si>
  <si>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</si>
  <si>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</si>
  <si>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</si>
  <si>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</si>
  <si>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</si>
  <si>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</si>
  <si>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</si>
  <si>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</si>
  <si>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</si>
  <si>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</si>
  <si>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</si>
  <si>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</si>
  <si>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</si>
  <si>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</si>
  <si>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</si>
  <si>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</si>
  <si>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</si>
  <si>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</si>
  <si>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</si>
  <si>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</si>
  <si>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</si>
  <si>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</si>
  <si>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</si>
  <si>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</si>
  <si>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</si>
  <si>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</si>
  <si>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</si>
  <si>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</si>
  <si>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</si>
  <si>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</si>
  <si>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</si>
  <si>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</si>
  <si>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</si>
  <si>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</si>
  <si>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</si>
  <si>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</si>
  <si>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</si>
  <si>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</si>
  <si>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</si>
  <si>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</si>
  <si>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</si>
  <si>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</si>
  <si>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</si>
  <si>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</si>
  <si>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</si>
  <si>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</si>
  <si>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</si>
  <si>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</si>
  <si>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</si>
  <si>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</si>
  <si>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</si>
  <si>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</si>
  <si>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</si>
  <si>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</si>
  <si>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</si>
  <si>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</si>
  <si>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</si>
  <si>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</si>
  <si>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</si>
  <si>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</si>
  <si>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</si>
  <si>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</si>
  <si>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</si>
  <si>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</si>
  <si>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</si>
  <si>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</si>
  <si>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</si>
  <si>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</si>
  <si>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</si>
  <si>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</si>
  <si>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</si>
  <si>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</si>
  <si>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</si>
  <si>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</si>
  <si>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</si>
  <si>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</si>
  <si>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</si>
  <si>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</si>
  <si>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</si>
  <si>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</si>
  <si>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</si>
  <si>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</si>
  <si>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</si>
  <si>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</si>
  <si>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</si>
  <si>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</si>
  <si>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</si>
  <si>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</si>
  <si>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</si>
  <si>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</si>
  <si>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</si>
  <si>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</si>
  <si>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</si>
  <si>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</si>
  <si>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</si>
  <si>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</si>
  <si>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</si>
  <si>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</si>
  <si>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</si>
  <si>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</si>
  <si>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</si>
  <si>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</si>
  <si>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</si>
  <si>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</si>
  <si>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</si>
  <si>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</si>
  <si>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</si>
  <si>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</si>
  <si>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</si>
  <si>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</si>
  <si>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</si>
  <si>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</si>
  <si>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</si>
  <si>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</si>
  <si>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</si>
  <si>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</si>
  <si>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</si>
  <si>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</si>
  <si>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</si>
  <si>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</si>
  <si>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</si>
  <si>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</si>
  <si>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</si>
  <si>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</si>
  <si>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</si>
  <si>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</si>
  <si>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</si>
  <si>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</si>
  <si>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</si>
  <si>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</si>
  <si>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</si>
  <si>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</si>
  <si>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</si>
  <si>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</si>
  <si>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</si>
  <si>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</si>
  <si>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</si>
  <si>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</si>
  <si>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</si>
  <si>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</si>
  <si>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</si>
  <si>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</si>
  <si>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</si>
  <si>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</si>
  <si>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</si>
  <si>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</si>
  <si>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</si>
  <si>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</si>
  <si>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</si>
  <si>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</si>
  <si>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</si>
  <si>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</si>
  <si>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</si>
  <si>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</si>
  <si>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</si>
  <si>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</si>
  <si>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</si>
  <si>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</si>
  <si>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</si>
  <si>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</si>
  <si>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</si>
  <si>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</si>
  <si>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</si>
  <si>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</si>
  <si>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</si>
  <si>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</si>
  <si>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</si>
  <si>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</si>
  <si>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</si>
  <si>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</si>
  <si>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</si>
  <si>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</si>
  <si>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</si>
  <si>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</si>
  <si>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</si>
  <si>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</si>
  <si>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</si>
  <si>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</si>
  <si>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</si>
  <si>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</si>
  <si>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</si>
  <si>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</si>
  <si>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</si>
  <si>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</si>
  <si>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</si>
  <si>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</si>
  <si>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</si>
  <si>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</si>
  <si>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</si>
  <si>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</si>
  <si>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</si>
  <si>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</si>
  <si>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</si>
  <si>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</si>
  <si>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</si>
  <si>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</si>
  <si>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</si>
  <si>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</si>
  <si>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</si>
  <si>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</si>
  <si>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</si>
  <si>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</si>
  <si>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</si>
  <si>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</si>
  <si>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</si>
  <si>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</si>
  <si>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</si>
  <si>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</si>
  <si>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</si>
  <si>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</si>
  <si>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</si>
  <si>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</si>
  <si>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</si>
  <si>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</si>
  <si>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</si>
  <si>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</si>
  <si>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</si>
  <si>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</si>
  <si>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</si>
  <si>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</si>
  <si>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</si>
  <si>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</si>
  <si>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</si>
  <si>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</si>
  <si>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</si>
  <si>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</si>
  <si>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</si>
  <si>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</si>
  <si>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</si>
  <si>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</si>
  <si>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</si>
  <si>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</si>
  <si>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</si>
  <si>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</si>
  <si>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</si>
  <si>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</si>
  <si>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</si>
  <si>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</si>
  <si>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</si>
  <si>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</si>
  <si>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</si>
  <si>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</si>
  <si>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</si>
  <si>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</si>
  <si>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</si>
  <si>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</si>
  <si>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</si>
  <si>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</si>
  <si>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</si>
  <si>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</si>
  <si>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</si>
  <si>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</si>
  <si>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</si>
  <si>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</si>
  <si>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</si>
  <si>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</si>
  <si>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</si>
  <si>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</si>
  <si>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</si>
  <si>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</si>
  <si>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</si>
  <si>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</si>
  <si>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</si>
  <si>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</si>
  <si>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</si>
  <si>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</si>
  <si>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</si>
  <si>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</si>
  <si>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</si>
  <si>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</si>
  <si>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</si>
  <si>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</si>
  <si>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</si>
  <si>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</si>
  <si>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</si>
  <si>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</si>
  <si>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</si>
  <si>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</si>
  <si>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</si>
  <si>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</si>
  <si>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</si>
  <si>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</si>
  <si>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</si>
  <si>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</si>
  <si>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</si>
  <si>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</si>
  <si>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</si>
  <si>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</si>
  <si>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</si>
  <si>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</si>
  <si>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</si>
  <si>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</si>
  <si>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</si>
  <si>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</si>
  <si>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</si>
  <si>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</si>
  <si>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</si>
  <si>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</si>
  <si>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</si>
  <si>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</si>
  <si>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</si>
  <si>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</si>
  <si>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</si>
  <si>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</si>
  <si>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</si>
  <si>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</si>
  <si>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</si>
  <si>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</si>
  <si>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</si>
  <si>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</si>
  <si>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</si>
  <si>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</si>
  <si>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</si>
  <si>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</si>
  <si>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</si>
  <si>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</si>
  <si>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</si>
  <si>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</si>
  <si>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</si>
  <si>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</si>
  <si>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</si>
  <si>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</si>
  <si>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</si>
  <si>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</si>
  <si>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</si>
  <si>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</si>
  <si>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</si>
  <si>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</si>
  <si>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</si>
  <si>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</si>
  <si>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</si>
  <si>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</si>
  <si>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</si>
  <si>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</si>
  <si>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</si>
  <si>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</si>
  <si>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</si>
  <si>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</si>
  <si>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</si>
  <si>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</si>
  <si>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</si>
  <si>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</si>
  <si>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</si>
  <si>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</si>
  <si>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</si>
  <si>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</si>
  <si>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</si>
  <si>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</si>
  <si>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</si>
  <si>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</si>
  <si>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</si>
  <si>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</si>
  <si>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</si>
  <si>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</si>
  <si>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</si>
  <si>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</si>
  <si>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</si>
  <si>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</si>
  <si>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</si>
  <si>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</si>
  <si>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</si>
  <si>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</si>
  <si>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</si>
  <si>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</si>
  <si>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</si>
  <si>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</si>
  <si>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</si>
  <si>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</si>
  <si>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</si>
  <si>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</si>
  <si>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</si>
  <si>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</si>
  <si>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</si>
  <si>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</si>
  <si>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</si>
  <si>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</si>
  <si>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</si>
  <si>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</si>
  <si>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</si>
  <si>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</si>
  <si>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</si>
  <si>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</si>
  <si>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</si>
  <si>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</si>
  <si>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</si>
  <si>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</si>
  <si>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</si>
  <si>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</si>
  <si>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</si>
  <si>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</si>
  <si>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</si>
  <si>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</si>
  <si>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</si>
  <si>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</si>
  <si>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</si>
  <si>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</si>
  <si>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</si>
  <si>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</si>
  <si>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</si>
  <si>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</si>
  <si>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</si>
  <si>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</si>
  <si>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</si>
  <si>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</si>
  <si>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</si>
  <si>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</si>
  <si>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</si>
  <si>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</si>
  <si>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</si>
  <si>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</si>
  <si>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</si>
  <si>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</si>
  <si>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</si>
  <si>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</si>
  <si>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</si>
  <si>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</si>
  <si>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</si>
  <si>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</si>
  <si>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</si>
  <si>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</si>
  <si>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</si>
  <si>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</si>
  <si>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</si>
  <si>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</si>
  <si>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</si>
  <si>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</si>
  <si>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</si>
  <si>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</si>
  <si>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</si>
  <si>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</si>
  <si>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</si>
  <si>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</si>
  <si>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</si>
  <si>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</si>
  <si>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</si>
  <si>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</si>
  <si>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</si>
  <si>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</si>
  <si>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</si>
  <si>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</si>
  <si>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</si>
  <si>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</si>
  <si>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</si>
  <si>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</si>
  <si>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</si>
  <si>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</si>
  <si>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</si>
  <si>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</si>
  <si>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</si>
  <si>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</si>
  <si>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</si>
  <si>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</si>
  <si>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</si>
  <si>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</si>
  <si>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</si>
  <si>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</si>
  <si>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</si>
  <si>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</si>
  <si>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</si>
  <si>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</si>
  <si>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</si>
  <si>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</si>
  <si>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</si>
  <si>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</si>
  <si>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</si>
  <si>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</si>
  <si>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</si>
  <si>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</si>
  <si>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</si>
  <si>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</si>
  <si>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</si>
  <si>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</si>
  <si>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</si>
  <si>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</si>
  <si>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</si>
  <si>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</si>
  <si>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</si>
  <si>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</si>
  <si>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</si>
  <si>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</si>
  <si>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</si>
  <si>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</si>
  <si>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</si>
  <si>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</si>
  <si>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</si>
  <si>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</si>
  <si>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</si>
  <si>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</si>
  <si>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</si>
  <si>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</si>
  <si>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</si>
  <si>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</si>
  <si>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</si>
  <si>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</si>
  <si>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</si>
  <si>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</si>
  <si>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</si>
  <si>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</si>
  <si>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</si>
  <si>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</si>
  <si>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</si>
  <si>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</si>
  <si>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</si>
  <si>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</si>
  <si>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</si>
  <si>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</si>
  <si>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</si>
  <si>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</si>
  <si>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</si>
  <si>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</si>
  <si>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</si>
  <si>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</si>
  <si>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</si>
  <si>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</si>
  <si>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</si>
  <si>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</si>
  <si>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</si>
  <si>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</si>
  <si>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</si>
  <si>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</si>
  <si>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</si>
  <si>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</si>
  <si>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</si>
  <si>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</si>
  <si>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</si>
  <si>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</si>
  <si>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</si>
  <si>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</si>
  <si>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</si>
  <si>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</si>
  <si>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</si>
  <si>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</si>
  <si>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</si>
  <si>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</si>
  <si>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</si>
  <si>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</si>
  <si>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</si>
  <si>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</si>
  <si>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</si>
  <si>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</si>
  <si>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</si>
  <si>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</si>
  <si>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</si>
  <si>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</si>
  <si>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</si>
  <si>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</si>
  <si>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</si>
  <si>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</si>
  <si>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</si>
  <si>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</si>
  <si>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</si>
  <si>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</si>
  <si>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</si>
  <si>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</si>
  <si>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</si>
  <si>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</si>
  <si>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</si>
  <si>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</si>
  <si>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</si>
  <si>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</si>
  <si>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</si>
  <si>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</si>
  <si>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</si>
  <si>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</si>
  <si>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</si>
  <si>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</si>
  <si>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</si>
  <si>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</si>
  <si>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</si>
  <si>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</si>
  <si>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</si>
  <si>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</si>
  <si>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</si>
  <si>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</si>
  <si>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</si>
  <si>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</si>
  <si>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</si>
  <si>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</si>
  <si>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</si>
  <si>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</si>
  <si>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</si>
  <si>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</si>
  <si>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</si>
  <si>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</si>
  <si>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</si>
  <si>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</si>
  <si>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</si>
  <si>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</si>
  <si>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</si>
  <si>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</si>
  <si>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</si>
  <si>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</si>
  <si>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</si>
  <si>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</si>
  <si>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</si>
  <si>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</si>
  <si>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</si>
  <si>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</si>
  <si>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</si>
  <si>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</si>
  <si>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</si>
  <si>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</si>
  <si>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</si>
  <si>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</si>
  <si>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</si>
  <si>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</si>
  <si>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</si>
  <si>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</si>
  <si>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</si>
  <si>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</si>
  <si>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</si>
  <si>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</si>
  <si>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</si>
  <si>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</si>
  <si>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</si>
  <si>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</si>
  <si>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</si>
  <si>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</si>
  <si>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</si>
  <si>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</si>
  <si>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</si>
  <si>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</si>
  <si>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</si>
  <si>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</si>
  <si>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</si>
  <si>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</si>
  <si>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</si>
  <si>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</si>
  <si>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</si>
  <si>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</si>
  <si>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</si>
  <si>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</si>
  <si>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</si>
  <si>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</si>
  <si>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</si>
  <si>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</si>
  <si>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</si>
  <si>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</si>
  <si>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</si>
  <si>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</si>
  <si>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</si>
  <si>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</si>
  <si>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</si>
  <si>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</si>
  <si>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</si>
  <si>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</si>
  <si>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</si>
  <si>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</si>
  <si>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</si>
  <si>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</si>
  <si>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</si>
  <si>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</si>
  <si>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</si>
  <si>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</si>
  <si>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</si>
  <si>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</si>
  <si>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</si>
  <si>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</si>
  <si>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</si>
  <si>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</si>
  <si>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</si>
  <si>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</si>
  <si>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</si>
  <si>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</si>
  <si>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</si>
  <si>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</si>
  <si>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</si>
  <si>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</si>
  <si>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</si>
  <si>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</si>
  <si>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</si>
  <si>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</si>
  <si>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</si>
  <si>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</si>
  <si>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</si>
  <si>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</si>
  <si>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</si>
  <si>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</si>
  <si>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</si>
  <si>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</si>
  <si>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</si>
  <si>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</si>
  <si>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</si>
  <si>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</si>
  <si>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</si>
  <si>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</si>
  <si>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</si>
  <si>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</si>
  <si>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</si>
  <si>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</si>
  <si>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</si>
  <si>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</si>
  <si>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</si>
  <si>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</si>
  <si>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</si>
  <si>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</si>
  <si>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</si>
  <si>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</si>
  <si>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</si>
  <si>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</si>
  <si>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</si>
  <si>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</si>
  <si>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</si>
  <si>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</si>
  <si>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</si>
  <si>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</si>
  <si>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</si>
  <si>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</si>
  <si>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</si>
  <si>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</si>
  <si>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</si>
  <si>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</si>
  <si>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</si>
  <si>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</si>
  <si>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</si>
  <si>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</si>
  <si>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</si>
  <si>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</si>
  <si>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</si>
  <si>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</si>
  <si>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</si>
  <si>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</si>
  <si>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</si>
  <si>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</si>
  <si>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</si>
  <si>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</si>
  <si>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</si>
  <si>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</si>
  <si>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</si>
  <si>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</si>
  <si>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</si>
  <si>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</si>
  <si>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</si>
  <si>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</si>
  <si>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</si>
  <si>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</si>
  <si>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</si>
  <si>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</si>
  <si>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</si>
  <si>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</si>
  <si>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</si>
  <si>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</si>
  <si>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</si>
  <si>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</si>
  <si>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</si>
  <si>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</si>
  <si>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</si>
  <si>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</si>
  <si>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</si>
  <si>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</si>
  <si>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</si>
  <si>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</si>
  <si>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</si>
  <si>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</si>
  <si>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</si>
  <si>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</si>
  <si>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</si>
  <si>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</si>
  <si>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</si>
  <si>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</si>
  <si>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</si>
  <si>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</si>
  <si>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</si>
  <si>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</si>
  <si>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</si>
  <si>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</si>
  <si>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</si>
  <si>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</si>
  <si>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</si>
  <si>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</si>
  <si>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</si>
  <si>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</si>
  <si>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</si>
  <si>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</si>
  <si>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</si>
  <si>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</si>
  <si>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</si>
  <si>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</si>
  <si>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</si>
  <si>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</si>
  <si>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</si>
  <si>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</si>
  <si>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</si>
  <si>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</si>
  <si>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</si>
  <si>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</si>
  <si>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</si>
  <si>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</si>
  <si>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</si>
  <si>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</si>
  <si>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</si>
  <si>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</si>
  <si>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</si>
  <si>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</si>
  <si>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</si>
  <si>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</si>
  <si>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</si>
  <si>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</si>
  <si>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</si>
  <si>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</si>
  <si>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</si>
  <si>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</si>
  <si>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</si>
  <si>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</si>
  <si>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</si>
  <si>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</si>
  <si>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</si>
  <si>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</si>
  <si>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</si>
  <si>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</si>
  <si>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</si>
  <si>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</si>
  <si>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</si>
  <si>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</si>
  <si>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</si>
  <si>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</si>
  <si>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</si>
  <si>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</si>
  <si>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</si>
  <si>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</si>
  <si>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</si>
  <si>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</si>
  <si>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</si>
  <si>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</si>
  <si>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</si>
  <si>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</si>
  <si>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</si>
  <si>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</si>
  <si>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</si>
  <si>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</si>
  <si>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</si>
  <si>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</si>
  <si>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</si>
  <si>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</si>
  <si>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</si>
  <si>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</si>
  <si>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</si>
  <si>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</si>
  <si>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</si>
  <si>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</si>
  <si>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</si>
  <si>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</si>
  <si>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</si>
  <si>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</si>
  <si>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</si>
  <si>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</si>
  <si>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</si>
  <si>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</si>
  <si>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</si>
  <si>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</si>
  <si>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</si>
  <si>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</si>
  <si>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</si>
  <si>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</si>
  <si>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</si>
  <si>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</si>
  <si>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</si>
  <si>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</si>
  <si>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</si>
  <si>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</si>
  <si>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</si>
  <si>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</si>
  <si>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</si>
  <si>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</si>
  <si>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</si>
  <si>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</si>
  <si>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</si>
  <si>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</si>
  <si>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</si>
  <si>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</si>
  <si>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</si>
  <si>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</si>
  <si>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</si>
  <si>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</si>
  <si>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</si>
  <si>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</si>
  <si>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</si>
  <si>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</si>
  <si>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</si>
  <si>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</si>
  <si>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</si>
  <si>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</si>
  <si>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</si>
  <si>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</si>
  <si>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</si>
  <si>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</si>
  <si>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</si>
  <si>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</si>
  <si>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</si>
  <si>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</si>
  <si>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</si>
  <si>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</si>
  <si>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</si>
  <si>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</si>
  <si>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</si>
  <si>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</si>
  <si>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</si>
  <si>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</si>
  <si>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</si>
  <si>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</si>
  <si>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</si>
  <si>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</si>
  <si>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</si>
  <si>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</si>
  <si>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</si>
  <si>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</si>
  <si>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</si>
  <si>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</si>
  <si>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</si>
  <si>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</si>
  <si>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</si>
  <si>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</si>
  <si>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</si>
  <si>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</si>
  <si>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</si>
  <si>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</si>
  <si>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</si>
  <si>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</si>
  <si>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</si>
  <si>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</si>
  <si>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</si>
  <si>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</si>
  <si>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</si>
  <si>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</si>
  <si>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</si>
  <si>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</si>
  <si>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</si>
  <si>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</si>
  <si>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</si>
  <si>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</si>
  <si>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</si>
  <si>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</si>
  <si>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</si>
  <si>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</si>
  <si>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</si>
  <si>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</si>
  <si>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</si>
  <si>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</si>
  <si>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</si>
  <si>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</si>
  <si>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</si>
  <si>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</si>
  <si>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</si>
  <si>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</si>
  <si>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</si>
  <si>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</si>
  <si>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</si>
  <si>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</si>
  <si>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</si>
  <si>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</si>
  <si>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</si>
  <si>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</si>
  <si>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</si>
  <si>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</si>
  <si>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</si>
  <si>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</si>
  <si>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</si>
  <si>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</si>
  <si>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</si>
  <si>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</si>
  <si>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</si>
  <si>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</si>
  <si>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</si>
  <si>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</si>
  <si>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</si>
  <si>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</si>
  <si>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</si>
  <si>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</si>
  <si>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</si>
  <si>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</si>
  <si>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</si>
  <si>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</si>
  <si>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</si>
  <si>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</si>
  <si>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</si>
  <si>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</si>
  <si>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</si>
  <si>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</si>
  <si>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</si>
  <si>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</si>
  <si>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</si>
  <si>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</si>
  <si>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</si>
  <si>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</si>
  <si>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</si>
  <si>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</si>
  <si>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</si>
  <si>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</si>
  <si>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</si>
  <si>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</si>
  <si>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</si>
  <si>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</si>
  <si>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</si>
  <si>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</si>
  <si>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</si>
  <si>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</si>
  <si>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</si>
  <si>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</si>
  <si>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</si>
  <si>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</si>
  <si>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</si>
  <si>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</si>
  <si>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</si>
  <si>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</si>
  <si>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</si>
  <si>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</si>
  <si>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</si>
  <si>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</si>
  <si>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</si>
  <si>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</si>
  <si>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</si>
  <si>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</si>
  <si>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</si>
  <si>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</si>
  <si>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</si>
  <si>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</si>
  <si>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</si>
  <si>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</si>
  <si>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</si>
  <si>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</si>
  <si>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</si>
  <si>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</si>
  <si>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</si>
  <si>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</si>
  <si>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</si>
  <si>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</si>
  <si>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</si>
  <si>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</si>
  <si>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</si>
  <si>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</si>
  <si>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</si>
  <si>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</si>
  <si>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</si>
  <si>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</si>
  <si>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</si>
  <si>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</si>
  <si>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</si>
  <si>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</si>
  <si>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</si>
  <si>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</si>
  <si>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</si>
  <si>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</si>
  <si>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</si>
  <si>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</si>
  <si>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</si>
  <si>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</si>
  <si>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</si>
  <si>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</si>
  <si>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</si>
  <si>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</si>
  <si>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</si>
  <si>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</si>
  <si>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</si>
  <si>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</si>
  <si>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</si>
  <si>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</si>
  <si>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</si>
  <si>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</si>
  <si>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</si>
  <si>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</si>
  <si>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</si>
  <si>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</si>
  <si>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</si>
  <si>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</si>
  <si>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</si>
  <si>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</si>
  <si>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</si>
  <si>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</si>
  <si>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</si>
  <si>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</si>
  <si>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</si>
  <si>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</si>
  <si>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</si>
  <si>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</si>
  <si>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</si>
  <si>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</si>
  <si>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</si>
  <si>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</si>
  <si>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</si>
  <si>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</si>
  <si>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</si>
  <si>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</si>
  <si>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</si>
  <si>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</si>
  <si>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</si>
  <si>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</si>
  <si>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</si>
  <si>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</si>
  <si>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</si>
  <si>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</si>
  <si>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</si>
  <si>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</si>
  <si>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</si>
  <si>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</si>
  <si>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</si>
  <si>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</si>
  <si>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</si>
  <si>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</si>
  <si>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</si>
  <si>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</si>
  <si>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</si>
  <si>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</si>
  <si>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</si>
  <si>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</si>
  <si>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</si>
  <si>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</si>
  <si>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</si>
  <si>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</si>
  <si>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</si>
  <si>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</si>
  <si>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</si>
  <si>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</si>
  <si>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</si>
  <si>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</si>
  <si>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</si>
  <si>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</si>
  <si>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</si>
  <si>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</si>
  <si>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</si>
  <si>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</si>
  <si>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</si>
  <si>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</si>
  <si>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</si>
  <si>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</si>
  <si>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</si>
  <si>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</si>
  <si>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</si>
  <si>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</si>
  <si>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</si>
  <si>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</si>
  <si>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</si>
  <si>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</si>
  <si>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</si>
  <si>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</si>
  <si>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</si>
  <si>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</si>
  <si>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</si>
  <si>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</si>
  <si>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</si>
  <si>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</si>
  <si>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</si>
  <si>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</si>
  <si>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</si>
  <si>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</si>
  <si>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</si>
  <si>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</si>
  <si>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</si>
  <si>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</si>
  <si>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</si>
  <si>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</si>
  <si>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</si>
  <si>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</si>
  <si>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</si>
  <si>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</si>
  <si>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</si>
  <si>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</si>
  <si>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</si>
  <si>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</si>
  <si>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</si>
  <si>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</si>
  <si>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</si>
  <si>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</si>
  <si>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</si>
  <si>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</si>
  <si>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</si>
  <si>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</si>
  <si>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</si>
  <si>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</si>
  <si>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</si>
  <si>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</si>
  <si>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</si>
  <si>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</si>
  <si>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</si>
  <si>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</si>
  <si>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</si>
  <si>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</si>
  <si>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</si>
  <si>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</si>
  <si>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</si>
  <si>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</si>
  <si>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</si>
  <si>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</si>
  <si>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</si>
  <si>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</si>
  <si>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</si>
  <si>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</si>
  <si>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</si>
  <si>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</si>
  <si>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</si>
  <si>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</si>
  <si>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</si>
  <si>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</si>
  <si>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</si>
  <si>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</si>
  <si>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</si>
  <si>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</si>
  <si>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</si>
  <si>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</si>
  <si>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</si>
  <si>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</si>
  <si>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</si>
  <si>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</si>
  <si>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</si>
  <si>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</si>
  <si>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</si>
  <si>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</si>
  <si>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</si>
  <si>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</si>
  <si>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</si>
  <si>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</si>
  <si>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</si>
  <si>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</si>
  <si>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</si>
  <si>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</si>
  <si>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</si>
  <si>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</si>
  <si>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</si>
  <si>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</si>
  <si>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</si>
  <si>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</si>
  <si>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</si>
  <si>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</si>
  <si>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</si>
  <si>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</si>
  <si>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</si>
  <si>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</si>
  <si>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</si>
  <si>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</si>
  <si>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</si>
  <si>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</si>
  <si>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</si>
  <si>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</si>
  <si>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</si>
  <si>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</si>
  <si>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</si>
  <si>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</si>
  <si>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</si>
  <si>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</si>
  <si>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</si>
  <si>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</si>
  <si>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</si>
  <si>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</si>
  <si>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</si>
  <si>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</si>
  <si>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</si>
  <si>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</si>
  <si>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</si>
  <si>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</si>
  <si>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</si>
  <si>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</si>
  <si>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</si>
  <si>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</si>
  <si>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</si>
  <si>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</si>
  <si>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</si>
  <si>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</si>
  <si>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</si>
  <si>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</si>
  <si>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</si>
  <si>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</si>
  <si>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</si>
  <si>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</si>
  <si>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</si>
  <si>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</si>
  <si>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</si>
  <si>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</si>
  <si>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</si>
  <si>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</si>
  <si>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</si>
  <si>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</si>
  <si>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</si>
  <si>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</si>
  <si>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</si>
  <si>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</si>
  <si>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</si>
  <si>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</si>
  <si>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</si>
  <si>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</si>
  <si>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</si>
  <si>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</si>
  <si>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</si>
  <si>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</si>
  <si>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</si>
  <si>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</si>
  <si>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</si>
  <si>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</si>
  <si>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</si>
  <si>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</si>
  <si>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</si>
  <si>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</si>
  <si>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</si>
  <si>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</si>
  <si>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</si>
  <si>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</si>
  <si>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</si>
  <si>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</si>
  <si>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</si>
  <si>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</si>
  <si>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</si>
  <si>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</si>
  <si>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</si>
  <si>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</si>
  <si>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</si>
  <si>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</si>
  <si>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</si>
  <si>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</si>
  <si>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</si>
  <si>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</si>
  <si>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</si>
  <si>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</si>
  <si>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</si>
  <si>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</si>
  <si>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</si>
  <si>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</si>
  <si>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</si>
  <si>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</si>
  <si>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</si>
  <si>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</si>
  <si>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</si>
  <si>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</si>
  <si>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</si>
  <si>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</si>
  <si>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</si>
  <si>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</si>
  <si>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</si>
  <si>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</si>
  <si>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</si>
  <si>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</si>
  <si>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</si>
  <si>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</si>
  <si>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</si>
  <si>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</si>
  <si>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</si>
  <si>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</si>
  <si>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</si>
  <si>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</si>
  <si>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</si>
  <si>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</si>
  <si>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</si>
  <si>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</si>
  <si>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</si>
  <si>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</si>
  <si>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</si>
  <si>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</si>
  <si>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</si>
  <si>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</si>
  <si>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</si>
  <si>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</si>
  <si>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</si>
  <si>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</si>
  <si>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</si>
  <si>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</si>
  <si>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</si>
  <si>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</si>
  <si>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</si>
  <si>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</si>
  <si>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</si>
  <si>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</si>
  <si>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</si>
  <si>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</si>
  <si>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</si>
  <si>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</si>
  <si>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</si>
  <si>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</si>
  <si>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</si>
  <si>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</si>
  <si>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</si>
  <si>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</si>
  <si>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</si>
  <si>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</si>
  <si>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</si>
  <si>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</si>
  <si>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</si>
  <si>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</si>
  <si>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</si>
  <si>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</si>
  <si>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</si>
  <si>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</si>
  <si>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</si>
  <si>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</si>
  <si>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</si>
  <si>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</si>
  <si>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</si>
  <si>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</si>
  <si>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</si>
  <si>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</si>
  <si>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</si>
  <si>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</si>
  <si>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</si>
  <si>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</si>
  <si>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</si>
  <si>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</si>
  <si>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</si>
  <si>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</si>
  <si>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</si>
  <si>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</si>
  <si>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</si>
  <si>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</si>
  <si>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</si>
  <si>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</si>
  <si>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</si>
  <si>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</si>
  <si>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</si>
  <si>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</si>
  <si>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</si>
  <si>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</si>
  <si>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</si>
  <si>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</si>
  <si>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</si>
  <si>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</si>
  <si>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</si>
  <si>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</si>
  <si>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</si>
  <si>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</si>
  <si>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</si>
  <si>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</si>
  <si>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</si>
  <si>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</si>
  <si>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</si>
  <si>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</si>
  <si>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</si>
  <si>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</si>
  <si>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</si>
  <si>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</si>
  <si>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</si>
  <si>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</si>
  <si>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</si>
  <si>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</si>
  <si>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</si>
  <si>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</si>
  <si>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</si>
  <si>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</si>
  <si>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</si>
  <si>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</si>
  <si>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</si>
  <si>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</si>
  <si>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</si>
  <si>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</si>
  <si>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</si>
  <si>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</si>
  <si>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</si>
  <si>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</si>
  <si>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</si>
  <si>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</si>
  <si>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</si>
  <si>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</si>
  <si>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</si>
  <si>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</si>
  <si>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</si>
  <si>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</si>
  <si>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</si>
  <si>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</si>
  <si>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</si>
  <si>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</si>
  <si>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</si>
  <si>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</si>
  <si>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</si>
  <si>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</si>
  <si>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</si>
  <si>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</si>
  <si>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</si>
  <si>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</si>
  <si>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</si>
  <si>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</si>
  <si>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</si>
  <si>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</si>
  <si>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</si>
  <si>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</si>
  <si>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</si>
  <si>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</si>
  <si>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</si>
  <si>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</si>
  <si>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</si>
  <si>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</si>
  <si>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</si>
  <si>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</si>
  <si>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</si>
  <si>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</si>
  <si>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</si>
  <si>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</si>
  <si>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</si>
  <si>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</si>
  <si>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</si>
  <si>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</si>
  <si>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</si>
  <si>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</si>
  <si>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</si>
  <si>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</si>
  <si>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</si>
  <si>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</si>
  <si>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</si>
  <si>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</si>
  <si>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</si>
  <si>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</si>
  <si>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</si>
  <si>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</si>
  <si>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</si>
  <si>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</si>
  <si>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</si>
  <si>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</si>
  <si>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</si>
  <si>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</si>
  <si>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</si>
  <si>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</si>
  <si>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</si>
  <si>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</si>
  <si>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</si>
  <si>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</si>
  <si>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</si>
  <si>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</si>
  <si>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</si>
  <si>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</si>
  <si>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</si>
  <si>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</si>
  <si>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</si>
  <si>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</si>
  <si>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</si>
  <si>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</si>
  <si>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</si>
  <si>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</si>
  <si>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</si>
  <si>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</si>
  <si>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</si>
  <si>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</si>
  <si>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</si>
  <si>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</si>
  <si>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</si>
  <si>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</si>
  <si>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</si>
  <si>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</si>
  <si>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</si>
  <si>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</si>
  <si>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</si>
  <si>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</si>
  <si>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</si>
  <si>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</si>
  <si>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</si>
  <si>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</si>
  <si>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</si>
  <si>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</si>
  <si>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</si>
  <si>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</si>
  <si>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</si>
  <si>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</si>
  <si>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</si>
  <si>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</si>
  <si>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</si>
  <si>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</si>
  <si>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</si>
  <si>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</si>
  <si>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</si>
  <si>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</si>
  <si>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</si>
  <si>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</si>
  <si>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</si>
  <si>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</si>
  <si>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</si>
  <si>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</si>
  <si>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</si>
  <si>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</si>
  <si>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</si>
  <si>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</si>
  <si>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</si>
  <si>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</si>
  <si>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</si>
  <si>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</si>
  <si>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</si>
  <si>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</si>
  <si>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</si>
  <si>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</si>
  <si>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</si>
  <si>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</si>
  <si>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</si>
  <si>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</si>
  <si>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</si>
  <si>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</si>
  <si>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</si>
  <si>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</si>
  <si>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</si>
  <si>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</si>
  <si>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</si>
  <si>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</si>
  <si>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</si>
  <si>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</si>
  <si>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</si>
  <si>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</si>
  <si>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</si>
  <si>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</si>
  <si>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</si>
  <si>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</si>
  <si>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</si>
  <si>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</si>
  <si>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</si>
  <si>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</si>
  <si>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</si>
  <si>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</si>
  <si>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</si>
  <si>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</si>
  <si>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</si>
  <si>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</si>
  <si>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</si>
  <si>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</si>
  <si>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</si>
  <si>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</si>
  <si>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</si>
  <si>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</si>
  <si>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</si>
  <si>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</si>
  <si>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</si>
  <si>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</si>
  <si>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</si>
  <si>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</si>
  <si>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</si>
  <si>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</si>
  <si>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</si>
  <si>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</si>
  <si>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</si>
  <si>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</si>
  <si>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</si>
  <si>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</si>
  <si>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</si>
  <si>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</si>
  <si>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</si>
  <si>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</si>
  <si>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</si>
  <si>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</si>
  <si>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</si>
  <si>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</si>
  <si>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</si>
  <si>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</si>
  <si>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</si>
  <si>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</si>
  <si>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</si>
  <si>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</si>
  <si>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</si>
  <si>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</si>
  <si>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</si>
  <si>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</si>
  <si>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</si>
  <si>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</si>
  <si>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</si>
  <si>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</si>
  <si>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</si>
  <si>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</si>
  <si>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</si>
  <si>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</si>
  <si>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</si>
  <si>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</si>
  <si>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</si>
  <si>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</si>
  <si>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</si>
  <si>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</si>
  <si>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</si>
  <si>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</si>
  <si>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</si>
  <si>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</si>
  <si>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</si>
  <si>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</si>
  <si>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</si>
  <si>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</si>
  <si>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</si>
  <si>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</si>
  <si>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</si>
  <si>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</si>
  <si>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</si>
  <si>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</si>
  <si>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</si>
  <si>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</si>
  <si>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</si>
  <si>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</si>
  <si>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</si>
  <si>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</si>
  <si>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</si>
  <si>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</si>
  <si>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</si>
  <si>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</si>
  <si>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</si>
  <si>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</si>
  <si>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</si>
  <si>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</si>
  <si>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</si>
  <si>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</si>
  <si>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</si>
  <si>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</si>
  <si>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</si>
  <si>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</si>
  <si>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</si>
  <si>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</si>
  <si>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</si>
  <si>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</si>
  <si>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</si>
  <si>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</si>
  <si>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</si>
  <si>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</si>
  <si>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</si>
  <si>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</si>
  <si>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</si>
  <si>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</si>
  <si>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</si>
  <si>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</si>
  <si>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</si>
  <si>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</si>
  <si>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</si>
  <si>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</si>
  <si>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</si>
  <si>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</si>
  <si>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</si>
  <si>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</si>
  <si>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</si>
  <si>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</si>
  <si>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</si>
  <si>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</si>
  <si>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</si>
  <si>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</si>
  <si>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</si>
  <si>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</si>
  <si>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</si>
  <si>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</si>
  <si>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</si>
  <si>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</si>
  <si>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</si>
  <si>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</si>
  <si>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</si>
  <si>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</si>
  <si>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</si>
  <si>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</si>
  <si>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</si>
  <si>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</si>
  <si>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</si>
  <si>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</si>
  <si>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</si>
  <si>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</si>
  <si>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</si>
  <si>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</si>
  <si>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</si>
  <si>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</si>
  <si>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</si>
  <si>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</si>
  <si>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</si>
  <si>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</si>
  <si>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</si>
  <si>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</si>
  <si>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</si>
  <si>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</si>
  <si>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</si>
  <si>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</si>
  <si>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</si>
  <si>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</si>
  <si>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</si>
  <si>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</si>
  <si>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</si>
  <si>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</si>
  <si>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</si>
  <si>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</si>
  <si>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</si>
  <si>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</si>
  <si>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</si>
  <si>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</si>
  <si>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</si>
  <si>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</si>
  <si>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</si>
  <si>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</si>
  <si>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</si>
  <si>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</si>
  <si>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</si>
  <si>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</si>
  <si>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</si>
  <si>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</si>
  <si>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</si>
  <si>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</si>
  <si>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</si>
  <si>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</si>
  <si>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</si>
  <si>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</si>
  <si>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</si>
  <si>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</si>
  <si>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</si>
  <si>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</si>
  <si>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</si>
  <si>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</si>
  <si>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</si>
  <si>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</si>
  <si>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</si>
  <si>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</si>
  <si>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</si>
  <si>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</si>
  <si>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</si>
  <si>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</si>
  <si>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</si>
  <si>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</si>
  <si>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</si>
  <si>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</si>
  <si>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</si>
  <si>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</si>
  <si>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</si>
  <si>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</si>
  <si>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</si>
  <si>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</si>
  <si>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</si>
  <si>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</si>
  <si>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</si>
  <si>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</si>
  <si>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</si>
  <si>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</si>
  <si>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</si>
  <si>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</si>
  <si>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</si>
  <si>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</si>
  <si>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</si>
  <si>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</si>
  <si>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</si>
  <si>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</si>
  <si>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</si>
  <si>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</si>
  <si>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</si>
  <si>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</si>
  <si>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</si>
  <si>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</si>
  <si>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</si>
  <si>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</si>
  <si>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</si>
  <si>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</si>
  <si>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</si>
  <si>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</si>
  <si>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</si>
  <si>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</si>
  <si>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</si>
  <si>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</si>
  <si>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</si>
  <si>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</si>
  <si>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</si>
  <si>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</si>
  <si>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</si>
  <si>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</si>
  <si>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</si>
  <si>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</si>
  <si>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</si>
  <si>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</si>
  <si>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</si>
  <si>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</si>
  <si>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</si>
  <si>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</si>
  <si>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</si>
  <si>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</si>
  <si>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</si>
  <si>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</si>
  <si>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</si>
  <si>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</si>
  <si>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</si>
  <si>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</si>
  <si>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</si>
  <si>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</si>
  <si>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</si>
  <si>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</si>
  <si>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</si>
  <si>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</si>
  <si>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</si>
  <si>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</si>
  <si>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</si>
  <si>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</si>
  <si>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</si>
  <si>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</si>
  <si>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</si>
  <si>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</si>
  <si>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</si>
  <si>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</si>
  <si>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</si>
  <si>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</si>
  <si>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</si>
  <si>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</si>
  <si>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</si>
  <si>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</si>
  <si>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</si>
  <si>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</si>
  <si>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</si>
  <si>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</si>
  <si>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</si>
  <si>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</si>
  <si>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</si>
  <si>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</si>
  <si>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</si>
  <si>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</si>
  <si>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</si>
  <si>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</si>
  <si>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</si>
  <si>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</si>
  <si>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</si>
  <si>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</si>
  <si>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</si>
  <si>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</si>
  <si>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</si>
  <si>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</si>
  <si>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</si>
  <si>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</si>
  <si>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</si>
  <si>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</si>
  <si>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</si>
  <si>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</si>
  <si>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</si>
  <si>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</si>
  <si>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</si>
  <si>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</si>
  <si>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</si>
  <si>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</si>
  <si>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</si>
  <si>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</si>
  <si>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</si>
  <si>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</si>
  <si>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</si>
  <si>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</si>
  <si>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</si>
  <si>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</si>
  <si>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</si>
  <si>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</si>
  <si>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</si>
  <si>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</si>
  <si>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</si>
  <si>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</si>
  <si>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</si>
  <si>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</si>
  <si>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</si>
  <si>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</si>
  <si>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</si>
  <si>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</si>
  <si>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</si>
  <si>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</si>
  <si>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</si>
  <si>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</si>
  <si>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</si>
  <si>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</si>
  <si>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</si>
  <si>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</si>
  <si>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</si>
  <si>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</si>
  <si>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</si>
  <si>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</si>
  <si>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</si>
  <si>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</si>
  <si>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</si>
  <si>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</si>
  <si>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</si>
  <si>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</si>
  <si>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</si>
  <si>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</si>
  <si>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</si>
  <si>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</si>
  <si>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</si>
  <si>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</si>
  <si>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</si>
  <si>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</si>
  <si>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</si>
  <si>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</si>
  <si>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</si>
  <si>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</si>
  <si>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</si>
  <si>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</si>
  <si>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</si>
  <si>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</si>
  <si>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</si>
  <si>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</si>
  <si>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</si>
  <si>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</si>
  <si>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</si>
  <si>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</si>
  <si>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</si>
  <si>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</si>
  <si>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</si>
  <si>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</si>
  <si>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</si>
  <si>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</si>
  <si>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</si>
  <si>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</si>
  <si>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</si>
  <si>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</si>
  <si>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</si>
  <si>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</si>
  <si>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</si>
  <si>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</si>
  <si>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</si>
  <si>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</si>
  <si>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</si>
  <si>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</si>
  <si>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</si>
  <si>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</si>
  <si>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</si>
  <si>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</si>
  <si>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</si>
  <si>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</si>
  <si>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</si>
  <si>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</si>
  <si>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</si>
  <si>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</si>
  <si>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</si>
  <si>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</si>
  <si>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</si>
  <si>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</si>
  <si>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</si>
  <si>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</si>
  <si>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</si>
  <si>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</si>
  <si>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</si>
  <si>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</si>
  <si>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</si>
  <si>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</si>
  <si>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</si>
  <si>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</si>
  <si>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</si>
  <si>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</si>
  <si>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</si>
  <si>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</si>
  <si>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</si>
  <si>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</si>
  <si>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</si>
  <si>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</si>
  <si>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</si>
  <si>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</si>
  <si>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</si>
  <si>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</si>
  <si>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</si>
  <si>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</si>
  <si>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</si>
  <si>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</si>
  <si>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</si>
  <si>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</si>
  <si>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</si>
  <si>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</si>
  <si>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</si>
  <si>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</si>
  <si>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</si>
  <si>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</si>
  <si>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</si>
  <si>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</si>
  <si>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</si>
  <si>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</si>
  <si>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</si>
  <si>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</si>
  <si>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</si>
  <si>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</si>
  <si>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</si>
  <si>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</si>
  <si>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</si>
  <si>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</si>
  <si>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</si>
  <si>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</si>
  <si>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</si>
  <si>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</si>
  <si>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</si>
  <si>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</si>
  <si>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</si>
  <si>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</si>
  <si>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</si>
  <si>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</si>
  <si>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</si>
  <si>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</si>
  <si>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</si>
  <si>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</si>
  <si>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</si>
  <si>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</si>
  <si>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</si>
  <si>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</si>
  <si>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</si>
  <si>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</si>
  <si>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</si>
  <si>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</si>
  <si>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</si>
  <si>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</si>
  <si>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</si>
  <si>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</si>
  <si>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</si>
  <si>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</si>
  <si>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</si>
  <si>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</si>
  <si>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</si>
  <si>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</si>
  <si>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</si>
  <si>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</si>
  <si>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</si>
  <si>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</si>
  <si>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</si>
  <si>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</si>
  <si>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</si>
  <si>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</si>
  <si>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</si>
  <si>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</si>
  <si>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</si>
  <si>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</si>
  <si>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</si>
  <si>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</si>
  <si>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</si>
  <si>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</si>
  <si>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</si>
  <si>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</si>
  <si>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</si>
  <si>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</si>
  <si>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</si>
  <si>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</si>
  <si>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</si>
  <si>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</si>
  <si>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</si>
  <si>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</si>
  <si>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</si>
  <si>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</si>
  <si>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</si>
  <si>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</si>
  <si>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</si>
  <si>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</si>
  <si>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</si>
  <si>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</si>
  <si>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</si>
  <si>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</si>
  <si>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</si>
  <si>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</si>
  <si>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</si>
  <si>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</si>
  <si>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</si>
  <si>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</si>
  <si>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</si>
  <si>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</si>
  <si>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</si>
  <si>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</si>
  <si>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</si>
  <si>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</si>
  <si>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</si>
  <si>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</si>
  <si>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</si>
  <si>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</si>
  <si>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</si>
  <si>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</si>
  <si>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</si>
  <si>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</si>
  <si>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</si>
  <si>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</si>
  <si>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</si>
  <si>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</si>
  <si>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</si>
  <si>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</si>
  <si>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</si>
  <si>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</si>
  <si>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</si>
  <si>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</si>
  <si>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</si>
  <si>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</si>
  <si>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</si>
  <si>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</si>
  <si>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</si>
  <si>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</si>
  <si>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</si>
  <si>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</si>
  <si>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</si>
  <si>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</si>
  <si>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</si>
  <si>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</si>
  <si>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</si>
  <si>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</si>
  <si>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</si>
  <si>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</si>
  <si>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</si>
  <si>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</si>
  <si>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</si>
  <si>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</si>
  <si>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</si>
  <si>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</si>
  <si>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</si>
  <si>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</si>
  <si>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</si>
  <si>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</si>
  <si>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</si>
  <si>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</si>
  <si>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</si>
  <si>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</si>
  <si>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</si>
  <si>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</si>
  <si>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</si>
  <si>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</si>
  <si>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</si>
  <si>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</si>
  <si>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</si>
  <si>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</si>
  <si>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</si>
  <si>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</si>
  <si>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</si>
  <si>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</si>
  <si>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</si>
  <si>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</si>
  <si>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</si>
  <si>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</si>
  <si>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</si>
  <si>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</si>
  <si>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</si>
  <si>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</si>
  <si>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</si>
  <si>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</si>
  <si>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</si>
  <si>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</si>
  <si>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</si>
  <si>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</si>
  <si>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</si>
  <si>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</si>
  <si>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</si>
  <si>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</si>
  <si>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</si>
  <si>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</si>
  <si>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</si>
  <si>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</si>
  <si>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</si>
  <si>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</si>
  <si>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</si>
  <si>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</si>
  <si>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</si>
  <si>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</si>
  <si>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</si>
  <si>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</si>
  <si>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</si>
  <si>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</si>
  <si>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</si>
  <si>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</si>
  <si>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</si>
  <si>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</si>
  <si>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</si>
  <si>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</si>
  <si>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</si>
  <si>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</si>
  <si>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</si>
  <si>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</si>
  <si>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</si>
  <si>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</si>
  <si>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</si>
  <si>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</si>
  <si>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</si>
  <si>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</si>
  <si>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</si>
  <si>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</si>
  <si>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</si>
  <si>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</si>
  <si>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</si>
  <si>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</si>
  <si>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</si>
  <si>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</si>
  <si>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</si>
  <si>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</si>
  <si>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</si>
  <si>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</si>
  <si>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</si>
  <si>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</si>
  <si>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</si>
  <si>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</si>
  <si>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</si>
  <si>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</si>
  <si>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</si>
  <si>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</si>
  <si>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</si>
  <si>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</si>
  <si>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</si>
  <si>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</si>
  <si>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</si>
  <si>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</si>
  <si>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</si>
  <si>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</si>
  <si>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</si>
  <si>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</si>
  <si>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</si>
  <si>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</si>
  <si>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</si>
  <si>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</si>
  <si>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</si>
  <si>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</si>
  <si>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</si>
  <si>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</si>
  <si>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</si>
  <si>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</si>
  <si>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</si>
  <si>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</si>
  <si>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</si>
  <si>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</si>
  <si>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</si>
  <si>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</si>
  <si>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</si>
  <si>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</si>
  <si>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</si>
  <si>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</si>
  <si>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</si>
  <si>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</si>
  <si>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</si>
  <si>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</si>
  <si>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</si>
  <si>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</si>
  <si>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</si>
  <si>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</si>
  <si>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</si>
  <si>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</si>
  <si>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</si>
  <si>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</si>
  <si>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</si>
  <si>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</si>
  <si>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</si>
  <si>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</si>
  <si>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</si>
  <si>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</si>
  <si>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</si>
  <si>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</si>
  <si>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</si>
  <si>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</si>
  <si>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</si>
  <si>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</si>
  <si>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</si>
  <si>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</si>
  <si>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</si>
  <si>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</si>
  <si>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</si>
  <si>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</si>
  <si>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</si>
  <si>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</si>
  <si>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</si>
  <si>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</si>
  <si>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</si>
  <si>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</si>
  <si>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</si>
  <si>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</si>
  <si>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</si>
  <si>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</si>
  <si>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</si>
  <si>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</si>
  <si>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</si>
  <si>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</si>
  <si>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</si>
  <si>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</si>
  <si>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</si>
  <si>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</si>
  <si>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</si>
  <si>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</si>
  <si>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</si>
  <si>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</si>
  <si>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</si>
  <si>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</si>
  <si>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</si>
  <si>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</si>
  <si>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</si>
  <si>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</si>
  <si>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</si>
  <si>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</si>
  <si>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</si>
  <si>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</si>
  <si>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</si>
  <si>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</si>
  <si>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</si>
  <si>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</si>
  <si>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</si>
  <si>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</si>
  <si>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</si>
  <si>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</si>
  <si>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</si>
  <si>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</si>
  <si>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</si>
  <si>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</si>
  <si>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</si>
  <si>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</si>
  <si>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</si>
  <si>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</si>
  <si>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</si>
  <si>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</si>
  <si>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</si>
  <si>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</si>
  <si>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</si>
  <si>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</si>
  <si>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</si>
  <si>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</si>
  <si>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</si>
  <si>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</si>
  <si>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</si>
  <si>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</si>
  <si>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</si>
  <si>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</si>
  <si>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</si>
  <si>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</si>
  <si>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</si>
  <si>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</si>
  <si>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</si>
  <si>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</si>
  <si>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</si>
  <si>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</si>
  <si>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</si>
  <si>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</si>
  <si>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</si>
  <si>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</si>
  <si>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</si>
  <si>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</si>
  <si>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</si>
  <si>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</si>
  <si>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</si>
  <si>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</si>
  <si>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</si>
  <si>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</si>
  <si>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</si>
  <si>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</si>
  <si>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</si>
  <si>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</si>
  <si>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</si>
  <si>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</si>
  <si>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</si>
  <si>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</si>
  <si>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</si>
  <si>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</si>
  <si>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</si>
  <si>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</si>
  <si>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</si>
  <si>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</si>
  <si>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</si>
  <si>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</si>
  <si>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</si>
  <si>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</si>
  <si>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</si>
  <si>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</si>
  <si>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</si>
  <si>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</si>
  <si>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</si>
  <si>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</si>
  <si>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</si>
  <si>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</si>
  <si>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</si>
  <si>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</si>
  <si>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</si>
  <si>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</si>
  <si>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</si>
  <si>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</si>
  <si>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</si>
  <si>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</si>
  <si>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</si>
  <si>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</si>
  <si>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</si>
  <si>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</si>
  <si>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</si>
  <si>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</si>
  <si>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</si>
  <si>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</si>
  <si>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</si>
  <si>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</si>
  <si>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</si>
  <si>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</si>
  <si>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</si>
  <si>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</si>
  <si>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</si>
  <si>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</si>
  <si>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</si>
  <si>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</si>
  <si>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</si>
  <si>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</si>
  <si>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</si>
  <si>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</si>
  <si>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</si>
  <si>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</si>
  <si>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</si>
  <si>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</si>
  <si>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</si>
  <si>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</si>
  <si>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</si>
  <si>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</si>
  <si>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</si>
  <si>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</si>
  <si>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</si>
  <si>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</si>
  <si>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</si>
  <si>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</si>
  <si>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</si>
  <si>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</si>
  <si>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</si>
  <si>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</si>
  <si>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</si>
  <si>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</si>
  <si>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</si>
  <si>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</si>
  <si>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</si>
  <si>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</si>
  <si>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</si>
  <si>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</si>
  <si>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</si>
  <si>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</si>
  <si>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</si>
  <si>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</si>
  <si>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</si>
  <si>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</si>
  <si>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</si>
  <si>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</si>
  <si>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</si>
  <si>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</si>
  <si>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</si>
  <si>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</si>
  <si>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</si>
  <si>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</si>
  <si>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</si>
  <si>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</si>
  <si>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</si>
  <si>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</si>
  <si>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</si>
  <si>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</si>
  <si>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</si>
  <si>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</si>
  <si>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</si>
  <si>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</si>
  <si>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</si>
  <si>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</si>
  <si>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</si>
  <si>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</si>
  <si>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</si>
  <si>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</si>
  <si>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</si>
  <si>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</si>
  <si>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</si>
  <si>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</si>
  <si>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</si>
  <si>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</si>
  <si>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</si>
  <si>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</si>
  <si>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</si>
  <si>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</si>
  <si>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</si>
  <si>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</si>
  <si>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</si>
  <si>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</si>
  <si>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</si>
  <si>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</si>
  <si>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</si>
  <si>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</si>
  <si>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</si>
  <si>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</si>
  <si>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</si>
  <si>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</si>
  <si>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</si>
  <si>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</si>
  <si>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</si>
  <si>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</si>
  <si>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</si>
  <si>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</si>
  <si>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</si>
  <si>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</si>
  <si>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</si>
  <si>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</si>
  <si>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</si>
  <si>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</si>
  <si>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</si>
  <si>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</si>
  <si>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</si>
  <si>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</si>
  <si>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</si>
  <si>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</si>
  <si>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</si>
  <si>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</si>
  <si>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</si>
  <si>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</si>
  <si>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</si>
  <si>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</si>
  <si>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</si>
  <si>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</si>
  <si>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</si>
  <si>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</si>
  <si>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</si>
  <si>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</si>
  <si>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</si>
  <si>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</si>
  <si>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</si>
  <si>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</si>
  <si>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</si>
  <si>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</si>
  <si>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</si>
  <si>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</si>
  <si>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</si>
  <si>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</si>
  <si>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</si>
  <si>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</si>
  <si>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</si>
  <si>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</si>
  <si>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</si>
  <si>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</si>
  <si>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</si>
  <si>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</si>
  <si>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</si>
  <si>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</si>
  <si>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</si>
  <si>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</si>
  <si>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</si>
  <si>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</si>
  <si>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</si>
  <si>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</si>
  <si>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</si>
  <si>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</si>
  <si>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</si>
  <si>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</si>
  <si>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</si>
  <si>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</si>
  <si>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</si>
  <si>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</si>
  <si>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</si>
  <si>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</si>
  <si>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</si>
  <si>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</si>
  <si>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</si>
  <si>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</si>
  <si>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</si>
  <si>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</si>
  <si>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</si>
  <si>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</si>
  <si>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</si>
  <si>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</si>
  <si>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</si>
  <si>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</si>
  <si>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</si>
  <si>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</si>
  <si>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</si>
  <si>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</si>
  <si>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</si>
  <si>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</si>
  <si>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</si>
  <si>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</si>
  <si>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</si>
  <si>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</si>
  <si>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</si>
  <si>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</si>
  <si>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</si>
  <si>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</si>
  <si>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</si>
  <si>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</si>
  <si>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</si>
  <si>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</si>
  <si>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</si>
  <si>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</si>
  <si>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</si>
  <si>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</si>
  <si>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</si>
  <si>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</si>
  <si>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</si>
  <si>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</si>
  <si>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</si>
  <si>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</si>
  <si>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</si>
  <si>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</si>
  <si>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</si>
  <si>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</si>
  <si>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</si>
  <si>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</si>
  <si>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</si>
  <si>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</si>
  <si>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</si>
  <si>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</si>
  <si>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</si>
  <si>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</si>
  <si>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</si>
  <si>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</si>
  <si>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</si>
  <si>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</si>
  <si>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</si>
  <si>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</si>
  <si>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</si>
  <si>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</si>
  <si>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</si>
  <si>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</si>
  <si>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</si>
  <si>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</si>
  <si>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</si>
  <si>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</si>
  <si>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</si>
  <si>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</si>
  <si>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</si>
  <si>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</si>
  <si>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</si>
  <si>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</si>
  <si>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</si>
  <si>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</si>
  <si>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</si>
  <si>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</si>
  <si>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</si>
  <si>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</si>
  <si>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</si>
  <si>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</si>
  <si>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</si>
  <si>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</si>
  <si>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</si>
  <si>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</si>
  <si>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</si>
  <si>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</si>
  <si>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</si>
  <si>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</si>
  <si>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</si>
  <si>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</si>
  <si>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</si>
  <si>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</si>
  <si>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</si>
  <si>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</si>
  <si>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</si>
  <si>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</si>
  <si>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</si>
  <si>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</si>
  <si>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</si>
  <si>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</si>
  <si>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</si>
  <si>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</si>
  <si>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</si>
  <si>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</si>
  <si>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</si>
  <si>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</si>
  <si>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</si>
  <si>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</si>
  <si>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</si>
  <si>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</si>
  <si>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</si>
  <si>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</si>
  <si>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</si>
  <si>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</si>
  <si>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</si>
  <si>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</si>
  <si>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</si>
  <si>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</si>
  <si>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</si>
  <si>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</si>
  <si>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</si>
  <si>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</si>
  <si>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</si>
  <si>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</si>
  <si>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</si>
  <si>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</si>
  <si>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</si>
  <si>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</si>
  <si>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</si>
  <si>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</si>
  <si>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</si>
  <si>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</si>
  <si>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</si>
  <si>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</si>
  <si>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</si>
  <si>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</si>
  <si>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</si>
  <si>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</si>
  <si>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</si>
  <si>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</si>
  <si>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</si>
  <si>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</si>
  <si>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</si>
  <si>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</si>
  <si>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</si>
  <si>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</si>
  <si>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</si>
  <si>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</si>
  <si>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</si>
  <si>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</si>
  <si>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</si>
  <si>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</si>
  <si>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</si>
  <si>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</si>
  <si>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</si>
  <si>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</si>
  <si>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</si>
  <si>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</si>
  <si>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</si>
  <si>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</si>
  <si>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</si>
  <si>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</si>
  <si>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</si>
  <si>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</si>
  <si>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</si>
  <si>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</si>
  <si>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</si>
  <si>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</si>
  <si>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</si>
  <si>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</si>
  <si>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</si>
  <si>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</si>
  <si>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</si>
  <si>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</si>
  <si>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</si>
  <si>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</si>
  <si>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</si>
  <si>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</si>
  <si>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</si>
  <si>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</si>
  <si>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</si>
  <si>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</si>
  <si>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</si>
  <si>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</si>
  <si>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</si>
  <si>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</si>
  <si>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</si>
  <si>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</si>
  <si>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</si>
  <si>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</si>
  <si>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</si>
  <si>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</si>
  <si>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</si>
  <si>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</si>
  <si>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</si>
  <si>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</si>
  <si>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</si>
  <si>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</si>
  <si>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</si>
  <si>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</si>
  <si>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</si>
  <si>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</si>
  <si>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</si>
  <si>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</si>
  <si>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</si>
  <si>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</si>
  <si>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</si>
  <si>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</si>
  <si>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</si>
  <si>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</si>
  <si>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</si>
  <si>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</si>
  <si>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</si>
  <si>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</si>
  <si>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</si>
  <si>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</si>
  <si>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</si>
  <si>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</si>
  <si>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</si>
  <si>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</si>
  <si>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</si>
  <si>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</si>
  <si>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</si>
  <si>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</si>
  <si>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</si>
  <si>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</si>
  <si>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</si>
  <si>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</si>
  <si>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</si>
  <si>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</si>
  <si>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</si>
  <si>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</si>
  <si>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</si>
  <si>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</si>
  <si>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</si>
  <si>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</si>
  <si>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</si>
  <si>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</si>
  <si>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</si>
  <si>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</si>
  <si>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</si>
  <si>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</si>
  <si>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</si>
  <si>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</si>
  <si>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</si>
  <si>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</si>
  <si>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</si>
  <si>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</si>
  <si>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</si>
  <si>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</si>
  <si>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</si>
  <si>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</si>
  <si>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</si>
  <si>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</si>
  <si>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</si>
  <si>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</si>
  <si>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</si>
  <si>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</si>
  <si>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</si>
  <si>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</si>
  <si>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</si>
  <si>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</si>
  <si>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</si>
  <si>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</si>
  <si>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</si>
  <si>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</si>
  <si>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</si>
  <si>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</si>
  <si>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</si>
  <si>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</si>
  <si>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</si>
  <si>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</si>
  <si>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</si>
  <si>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</si>
  <si>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</si>
  <si>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</si>
  <si>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</si>
  <si>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</si>
  <si>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</si>
  <si>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</si>
  <si>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</si>
  <si>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</si>
  <si>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</si>
  <si>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</si>
  <si>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</si>
  <si>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</si>
  <si>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</si>
  <si>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</si>
  <si>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</si>
  <si>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</si>
  <si>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</si>
  <si>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</si>
  <si>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</si>
  <si>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</si>
  <si>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</si>
  <si>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</si>
  <si>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</si>
  <si>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</si>
  <si>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</si>
  <si>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</si>
  <si>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</si>
  <si>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</si>
  <si>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</si>
  <si>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</si>
  <si>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</si>
  <si>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</si>
  <si>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</si>
  <si>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</si>
  <si>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</si>
  <si>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</si>
  <si>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</si>
  <si>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</si>
  <si>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</si>
  <si>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</si>
  <si>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</si>
  <si>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</si>
  <si>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</si>
  <si>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</si>
  <si>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</si>
  <si>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</si>
  <si>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</si>
  <si>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</si>
  <si>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</si>
  <si>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</si>
  <si>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</si>
  <si>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</si>
  <si>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</si>
  <si>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</si>
  <si>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</si>
  <si>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</si>
  <si>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</si>
  <si>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</si>
  <si>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</si>
  <si>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</si>
  <si>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</si>
  <si>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</si>
  <si>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</si>
  <si>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</si>
  <si>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</si>
  <si>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</si>
  <si>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</si>
  <si>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</si>
  <si>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</si>
  <si>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</si>
  <si>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</si>
  <si>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</si>
  <si>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</si>
  <si>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</si>
  <si>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</si>
  <si>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</si>
  <si>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</si>
  <si>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</si>
  <si>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</si>
  <si>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</si>
  <si>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</si>
  <si>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</si>
  <si>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</si>
  <si>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</si>
  <si>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</si>
  <si>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</si>
  <si>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</si>
  <si>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</si>
  <si>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</si>
  <si>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</si>
  <si>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</si>
  <si>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</si>
  <si>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</si>
  <si>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</si>
  <si>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</si>
  <si>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</si>
  <si>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</si>
  <si>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</si>
  <si>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</si>
  <si>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</si>
  <si>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</si>
  <si>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</si>
  <si>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</si>
  <si>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</si>
  <si>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</si>
  <si>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</si>
  <si>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</si>
  <si>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</si>
  <si>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</si>
  <si>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</si>
  <si>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</si>
  <si>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</si>
  <si>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</si>
  <si>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</si>
  <si>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</si>
  <si>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</si>
  <si>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</si>
  <si>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</si>
  <si>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</si>
  <si>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</si>
  <si>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</si>
  <si>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</si>
  <si>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</si>
  <si>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</si>
  <si>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</si>
  <si>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</si>
  <si>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</si>
  <si>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</si>
  <si>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</si>
  <si>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</si>
  <si>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</si>
  <si>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</si>
  <si>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</si>
  <si>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</si>
  <si>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</si>
  <si>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</si>
  <si>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</si>
  <si>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</si>
  <si>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</si>
  <si>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</si>
  <si>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</si>
  <si>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</si>
  <si>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</si>
  <si>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</si>
  <si>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</si>
  <si>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</si>
  <si>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</si>
  <si>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</si>
  <si>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</si>
  <si>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</si>
  <si>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</si>
  <si>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</si>
  <si>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</si>
  <si>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</si>
  <si>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</si>
  <si>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</si>
  <si>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</si>
  <si>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</si>
  <si>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</si>
  <si>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</si>
  <si>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</si>
  <si>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</si>
  <si>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</si>
  <si>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</si>
  <si>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</si>
  <si>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</si>
  <si>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</si>
  <si>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</si>
  <si>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</si>
  <si>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</si>
  <si>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</si>
  <si>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</si>
  <si>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</si>
  <si>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</si>
  <si>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</si>
  <si>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</si>
  <si>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</si>
  <si>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</si>
  <si>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</si>
  <si>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</si>
  <si>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</si>
  <si>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</si>
  <si>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</si>
  <si>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</si>
  <si>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</si>
  <si>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</si>
  <si>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</si>
  <si>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</si>
  <si>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</si>
  <si>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</si>
  <si>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</si>
  <si>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</si>
  <si>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</si>
  <si>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</si>
  <si>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</si>
  <si>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</si>
  <si>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</si>
  <si>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</si>
  <si>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</si>
  <si>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</si>
  <si>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</si>
  <si>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</si>
  <si>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</si>
  <si>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</si>
  <si>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</si>
  <si>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</si>
  <si>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</si>
  <si>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</si>
  <si>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</si>
  <si>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</si>
  <si>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</si>
  <si>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</si>
  <si>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</si>
  <si>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</si>
  <si>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</si>
  <si>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</si>
  <si>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</si>
  <si>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</si>
  <si>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</si>
  <si>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</si>
  <si>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</si>
  <si>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</si>
  <si>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</si>
  <si>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</si>
  <si>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</si>
  <si>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</si>
  <si>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</si>
  <si>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</si>
  <si>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</si>
  <si>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</si>
  <si>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</si>
  <si>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</si>
  <si>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</si>
  <si>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</si>
  <si>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</si>
  <si>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</si>
  <si>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</si>
  <si>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</si>
  <si>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</si>
  <si>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</si>
  <si>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</si>
  <si>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</si>
  <si>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</si>
  <si>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</si>
  <si>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</si>
  <si>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</si>
  <si>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</si>
  <si>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</si>
  <si>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</si>
  <si>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</si>
  <si>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</si>
  <si>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</si>
  <si>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</si>
  <si>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</si>
  <si>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</si>
  <si>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</si>
  <si>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</si>
  <si>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</si>
  <si>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</si>
  <si>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</si>
  <si>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</si>
  <si>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</si>
  <si>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</si>
  <si>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</si>
  <si>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</si>
  <si>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</si>
  <si>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</si>
  <si>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</si>
  <si>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</si>
  <si>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</si>
  <si>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</si>
  <si>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</si>
  <si>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</si>
  <si>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</si>
  <si>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</si>
  <si>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</si>
  <si>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</si>
  <si>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</si>
  <si>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</si>
  <si>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</si>
  <si>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</si>
  <si>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</si>
  <si>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</si>
  <si>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</si>
  <si>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</si>
  <si>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</si>
  <si>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</si>
  <si>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</si>
  <si>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</si>
  <si>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</si>
  <si>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</si>
  <si>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</si>
  <si>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</si>
  <si>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</si>
  <si>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</si>
  <si>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</si>
  <si>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</si>
  <si>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</si>
  <si>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</si>
  <si>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</si>
  <si>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</si>
  <si>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</si>
  <si>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</si>
  <si>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</si>
  <si>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</si>
  <si>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</si>
  <si>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</si>
  <si>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</si>
  <si>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</si>
  <si>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</si>
  <si>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</si>
  <si>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</si>
  <si>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</si>
  <si>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</si>
  <si>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</si>
  <si>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</si>
  <si>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</si>
  <si>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</si>
  <si>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</si>
  <si>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</si>
  <si>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</si>
  <si>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</si>
  <si>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</si>
  <si>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</si>
  <si>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</si>
  <si>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</si>
  <si>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</si>
  <si>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</si>
  <si>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</si>
  <si>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</si>
  <si>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</si>
  <si>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</si>
  <si>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</si>
  <si>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</si>
  <si>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</si>
  <si>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</si>
  <si>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</si>
  <si>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</si>
  <si>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</si>
  <si>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</si>
  <si>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</si>
  <si>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</si>
  <si>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</si>
  <si>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</si>
  <si>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</si>
  <si>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</si>
  <si>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</si>
  <si>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</si>
  <si>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</si>
  <si>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</si>
  <si>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</si>
  <si>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</si>
  <si>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</si>
  <si>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</si>
  <si>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</si>
  <si>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</si>
  <si>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</si>
  <si>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</si>
  <si>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</si>
  <si>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</si>
  <si>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</si>
  <si>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</si>
  <si>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</si>
  <si>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</si>
  <si>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</si>
  <si>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</si>
  <si>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</si>
  <si>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</si>
  <si>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</si>
  <si>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</si>
  <si>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</si>
  <si>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</si>
  <si>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</si>
  <si>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</si>
  <si>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</si>
  <si>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</si>
  <si>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</si>
  <si>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</si>
  <si>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</si>
  <si>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</si>
  <si>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</si>
  <si>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</si>
  <si>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</si>
  <si>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</si>
  <si>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</si>
  <si>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</si>
  <si>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</si>
  <si>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</si>
  <si>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</si>
  <si>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</si>
  <si>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</si>
  <si>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</si>
  <si>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</si>
  <si>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</si>
  <si>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</si>
  <si>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</si>
  <si>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</si>
  <si>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</si>
  <si>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</si>
  <si>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</si>
  <si>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</si>
  <si>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</si>
  <si>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</si>
  <si>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</si>
  <si>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</si>
  <si>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</si>
  <si>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</si>
  <si>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</si>
  <si>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</si>
  <si>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</si>
  <si>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</si>
  <si>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</si>
  <si>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</si>
  <si>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</si>
  <si>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</si>
  <si>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</si>
  <si>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</si>
  <si>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</si>
  <si>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</si>
  <si>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</si>
  <si>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</si>
  <si>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</si>
  <si>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</si>
  <si>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</si>
  <si>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</si>
  <si>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</si>
  <si>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</si>
  <si>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</si>
  <si>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</si>
  <si>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</si>
  <si>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</si>
  <si>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</si>
  <si>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</si>
  <si>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</si>
  <si>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</si>
  <si>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</si>
  <si>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</si>
  <si>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</si>
  <si>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</si>
  <si>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</si>
  <si>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</si>
  <si>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</si>
  <si>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</si>
  <si>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</si>
  <si>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</si>
  <si>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</si>
  <si>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</si>
  <si>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</si>
  <si>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</si>
  <si>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</si>
  <si>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</si>
  <si>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</si>
  <si>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</si>
  <si>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</si>
  <si>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</si>
  <si>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</si>
  <si>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</si>
  <si>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</si>
  <si>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</si>
  <si>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</si>
  <si>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</si>
  <si>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</si>
  <si>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</si>
  <si>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</si>
  <si>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</si>
  <si>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</si>
  <si>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</si>
  <si>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</si>
  <si>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</si>
  <si>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</si>
  <si>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</si>
  <si>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</si>
  <si>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</si>
  <si>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</si>
  <si>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</si>
  <si>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</si>
  <si>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</si>
  <si>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</si>
  <si>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</si>
  <si>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</si>
  <si>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</si>
  <si>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</si>
  <si>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</si>
  <si>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</si>
  <si>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</si>
  <si>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</si>
  <si>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</si>
  <si>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</si>
  <si>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</si>
  <si>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</si>
  <si>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</si>
  <si>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</si>
  <si>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</si>
  <si>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</si>
  <si>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</si>
  <si>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</si>
  <si>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</si>
  <si>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</si>
  <si>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</si>
  <si>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</si>
  <si>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</si>
  <si>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</si>
  <si>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</si>
  <si>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</si>
  <si>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</si>
  <si>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</si>
  <si>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</si>
  <si>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</si>
  <si>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</si>
  <si>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</si>
  <si>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</si>
  <si>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</si>
  <si>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</si>
  <si>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</si>
  <si>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</si>
  <si>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</si>
  <si>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</si>
  <si>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</si>
  <si>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</si>
  <si>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</si>
  <si>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</si>
  <si>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</si>
  <si>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</si>
  <si>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</si>
  <si>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</si>
  <si>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</si>
  <si>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</si>
  <si>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</si>
  <si>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</si>
  <si>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</si>
  <si>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</si>
  <si>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</si>
  <si>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</si>
  <si>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</si>
  <si>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</si>
  <si>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</si>
  <si>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</si>
  <si>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</si>
  <si>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</si>
  <si>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</si>
  <si>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</si>
  <si>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</si>
  <si>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</si>
  <si>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</si>
  <si>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</si>
  <si>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</si>
  <si>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</si>
  <si>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</si>
  <si>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</si>
  <si>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</si>
  <si>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</si>
  <si>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</si>
  <si>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</si>
  <si>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</si>
  <si>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</si>
  <si>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</si>
  <si>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</si>
  <si>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</si>
  <si>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</si>
  <si>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</si>
  <si>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</si>
  <si>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</si>
  <si>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</si>
  <si>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</si>
  <si>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</si>
  <si>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</si>
  <si>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</si>
  <si>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</si>
  <si>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</si>
  <si>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</si>
  <si>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</si>
  <si>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</si>
  <si>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</si>
  <si>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</si>
  <si>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</si>
  <si>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</si>
  <si>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</si>
  <si>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</si>
  <si>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</si>
  <si>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</si>
  <si>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</si>
  <si>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</si>
  <si>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</si>
  <si>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</si>
  <si>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</si>
  <si>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</si>
  <si>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</si>
  <si>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</si>
  <si>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</si>
  <si>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</si>
  <si>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</si>
  <si>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</si>
  <si>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</si>
  <si>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</si>
  <si>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</si>
  <si>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</si>
  <si>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</si>
  <si>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</si>
  <si>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</si>
  <si>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</si>
  <si>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</si>
  <si>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</si>
  <si>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</si>
  <si>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</si>
  <si>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</si>
  <si>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</si>
  <si>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</si>
  <si>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</si>
  <si>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</si>
  <si>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</si>
  <si>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</si>
  <si>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</si>
  <si>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</si>
  <si>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</si>
  <si>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</si>
  <si>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</si>
  <si>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</si>
  <si>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</si>
  <si>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</si>
  <si>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</si>
  <si>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</si>
  <si>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</si>
  <si>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</si>
  <si>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</si>
  <si>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</si>
  <si>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</si>
  <si>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</si>
  <si>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</si>
  <si>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</si>
  <si>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</si>
  <si>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</si>
  <si>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</si>
  <si>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</si>
  <si>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</si>
  <si>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</si>
  <si>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</si>
  <si>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</si>
  <si>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</si>
  <si>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</si>
  <si>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</si>
  <si>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</si>
  <si>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</si>
  <si>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</si>
  <si>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</si>
  <si>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</si>
  <si>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</si>
  <si>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</si>
  <si>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</si>
  <si>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</si>
  <si>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</si>
  <si>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</si>
  <si>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</si>
  <si>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</si>
  <si>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</si>
  <si>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</si>
  <si>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</si>
  <si>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</si>
  <si>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</si>
  <si>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</si>
  <si>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</si>
  <si>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</si>
  <si>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</si>
  <si>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</si>
  <si>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</si>
  <si>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</si>
  <si>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</si>
  <si>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</si>
  <si>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</si>
  <si>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</si>
  <si>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</si>
  <si>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</si>
  <si>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</si>
  <si>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</si>
  <si>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</si>
  <si>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</si>
  <si>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</si>
  <si>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</si>
  <si>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</si>
  <si>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</si>
  <si>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</si>
  <si>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</si>
  <si>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</si>
  <si>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</si>
  <si>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</si>
  <si>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</si>
  <si>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</si>
  <si>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</si>
  <si>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</si>
  <si>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</si>
  <si>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</si>
  <si>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</si>
  <si>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</si>
  <si>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</si>
  <si>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</si>
  <si>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</si>
  <si>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</si>
  <si>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</si>
  <si>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</si>
  <si>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</si>
  <si>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</si>
  <si>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</si>
  <si>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</si>
  <si>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</si>
  <si>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</si>
  <si>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</si>
  <si>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</si>
  <si>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</si>
  <si>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</si>
  <si>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</si>
  <si>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</si>
  <si>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</si>
  <si>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</si>
  <si>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</si>
  <si>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</si>
  <si>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</si>
  <si>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</si>
  <si>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</si>
  <si>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</si>
  <si>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</si>
  <si>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</si>
  <si>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</si>
  <si>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</si>
  <si>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</si>
  <si>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</si>
  <si>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</si>
  <si>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</si>
  <si>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</si>
  <si>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</si>
  <si>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</si>
  <si>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</si>
  <si>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</si>
  <si>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</si>
  <si>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</si>
  <si>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</si>
  <si>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</si>
  <si>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</si>
  <si>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</si>
  <si>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</si>
  <si>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</si>
  <si>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</si>
  <si>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</si>
  <si>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</si>
  <si>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</si>
  <si>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</si>
  <si>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</si>
  <si>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</si>
  <si>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</si>
  <si>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</si>
  <si>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</si>
  <si>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</si>
  <si>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</si>
  <si>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</si>
  <si>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</si>
  <si>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</si>
  <si>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</si>
  <si>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</si>
  <si>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</si>
  <si>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</si>
  <si>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</si>
  <si>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</si>
  <si>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</si>
  <si>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</si>
  <si>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</si>
  <si>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</si>
  <si>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</si>
  <si>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</si>
  <si>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</si>
  <si>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</si>
  <si>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</si>
  <si>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</si>
  <si>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</si>
  <si>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</si>
  <si>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</si>
  <si>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</si>
  <si>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</si>
  <si>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</si>
  <si>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</si>
  <si>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</si>
  <si>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</si>
  <si>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</si>
  <si>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</si>
  <si>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</si>
  <si>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</si>
  <si>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</si>
  <si>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</si>
  <si>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</si>
  <si>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</si>
  <si>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</si>
  <si>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</si>
  <si>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</si>
  <si>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</si>
  <si>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</si>
  <si>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</si>
  <si>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</si>
  <si>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</si>
  <si>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</si>
  <si>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</si>
  <si>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</si>
  <si>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</si>
  <si>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</si>
  <si>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</si>
  <si>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</si>
  <si>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</si>
  <si>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</si>
  <si>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</si>
  <si>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</si>
  <si>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</si>
  <si>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</si>
  <si>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</si>
  <si>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</si>
  <si>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</si>
  <si>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</si>
  <si>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</si>
  <si>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</si>
  <si>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</si>
  <si>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</si>
  <si>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</si>
  <si>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</si>
  <si>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</si>
  <si>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</si>
  <si>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</si>
  <si>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</si>
  <si>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</si>
  <si>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</si>
  <si>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</si>
  <si>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</si>
  <si>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</si>
  <si>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</si>
  <si>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</si>
  <si>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</si>
  <si>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</si>
  <si>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</si>
  <si>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</si>
  <si>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</si>
  <si>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</si>
  <si>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</si>
  <si>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</si>
  <si>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</si>
  <si>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</si>
  <si>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</si>
  <si>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</si>
  <si>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</si>
  <si>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</si>
  <si>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</si>
  <si>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</si>
  <si>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</si>
  <si>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</si>
  <si>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</si>
  <si>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</si>
  <si>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</si>
  <si>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</si>
  <si>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</si>
  <si>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</si>
  <si>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</si>
  <si>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</si>
  <si>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</si>
  <si>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</si>
  <si>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</si>
  <si>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</si>
  <si>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</si>
  <si>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</si>
  <si>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</si>
  <si>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</si>
  <si>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</si>
  <si>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</si>
  <si>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</si>
  <si>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</si>
  <si>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</si>
  <si>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</si>
  <si>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</si>
  <si>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</si>
  <si>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</si>
  <si>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</si>
  <si>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</si>
  <si>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</si>
  <si>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</si>
  <si>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</si>
  <si>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</si>
  <si>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</si>
  <si>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</si>
  <si>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</si>
  <si>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</si>
  <si>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</si>
  <si>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</si>
  <si>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</si>
  <si>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</si>
  <si>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</si>
  <si>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</si>
  <si>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</si>
  <si>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</si>
  <si>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</si>
  <si>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</si>
  <si>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</si>
  <si>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</si>
  <si>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</si>
  <si>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</si>
  <si>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</si>
  <si>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</si>
  <si>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</si>
  <si>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</si>
  <si>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</si>
  <si>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</si>
  <si>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</si>
  <si>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</si>
  <si>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</si>
  <si>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</si>
  <si>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</si>
  <si>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</si>
  <si>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</si>
  <si>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</si>
  <si>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</si>
  <si>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</si>
  <si>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</si>
  <si>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</si>
  <si>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</si>
  <si>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</si>
  <si>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</si>
  <si>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</si>
  <si>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</si>
  <si>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</si>
  <si>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</si>
  <si>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</si>
  <si>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</si>
  <si>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</si>
  <si>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</si>
  <si>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</si>
  <si>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</si>
  <si>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</si>
  <si>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</si>
  <si>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</si>
  <si>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</si>
  <si>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</si>
  <si>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</si>
  <si>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</si>
  <si>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</si>
  <si>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</si>
  <si>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</si>
  <si>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</si>
  <si>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</si>
  <si>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</si>
  <si>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</si>
  <si>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</si>
  <si>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</si>
  <si>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</si>
  <si>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</si>
  <si>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</si>
  <si>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</si>
  <si>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</si>
  <si>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</si>
  <si>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</si>
  <si>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</si>
  <si>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</si>
  <si>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</si>
  <si>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</si>
  <si>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</si>
  <si>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</si>
  <si>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</si>
  <si>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</si>
  <si>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</si>
  <si>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</si>
  <si>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</si>
  <si>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</si>
  <si>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</si>
  <si>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</si>
  <si>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</si>
  <si>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</si>
  <si>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</si>
  <si>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</si>
  <si>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</si>
  <si>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</si>
  <si>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</si>
  <si>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</si>
  <si>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</si>
  <si>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</si>
  <si>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</si>
  <si>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</si>
  <si>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</si>
  <si>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</si>
  <si>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</si>
  <si>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</si>
  <si>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</si>
  <si>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</si>
  <si>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</si>
  <si>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</si>
  <si>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</si>
  <si>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</si>
  <si>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</si>
  <si>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</si>
  <si>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</si>
  <si>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</si>
  <si>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</si>
  <si>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</si>
  <si>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</si>
  <si>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</si>
  <si>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</si>
  <si>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</si>
  <si>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</si>
  <si>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</si>
  <si>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</si>
  <si>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</si>
  <si>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</si>
  <si>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</si>
  <si>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</si>
  <si>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</si>
  <si>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</si>
  <si>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</si>
  <si>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</si>
  <si>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</si>
  <si>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</si>
  <si>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</si>
  <si>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</si>
  <si>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</si>
  <si>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</si>
  <si>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</si>
  <si>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</si>
  <si>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</si>
  <si>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</si>
  <si>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</si>
  <si>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</si>
  <si>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</si>
  <si>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</si>
  <si>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</si>
  <si>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</si>
  <si>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</si>
  <si>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</si>
  <si>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</si>
  <si>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</si>
  <si>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</si>
  <si>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</si>
  <si>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</si>
  <si>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</si>
  <si>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</si>
  <si>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</si>
  <si>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</si>
  <si>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</si>
  <si>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</si>
  <si>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</si>
  <si>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</si>
  <si>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</si>
  <si>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</si>
  <si>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</si>
  <si>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</si>
  <si>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</si>
  <si>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</si>
  <si>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</si>
  <si>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</si>
  <si>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</si>
  <si>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</si>
  <si>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</si>
  <si>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</si>
  <si>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</si>
  <si>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</si>
  <si>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</si>
  <si>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</si>
  <si>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</si>
  <si>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</si>
  <si>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</si>
  <si>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</si>
  <si>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</si>
  <si>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</si>
  <si>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</si>
  <si>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</si>
  <si>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</si>
  <si>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</si>
  <si>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</si>
  <si>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</si>
  <si>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</si>
  <si>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</si>
  <si>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</si>
  <si>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</si>
  <si>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</si>
  <si>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</si>
  <si>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</si>
  <si>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</si>
  <si>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</si>
  <si>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</si>
  <si>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</si>
  <si>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</si>
  <si>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</si>
  <si>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</si>
  <si>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</si>
  <si>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</si>
  <si>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</si>
  <si>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</si>
  <si>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</si>
  <si>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</si>
  <si>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</si>
  <si>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</si>
  <si>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</si>
  <si>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</si>
  <si>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</si>
  <si>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</si>
  <si>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</si>
  <si>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</si>
  <si>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</si>
  <si>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</si>
  <si>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</si>
  <si>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</si>
  <si>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</si>
  <si>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</si>
  <si>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</si>
  <si>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</si>
  <si>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</si>
  <si>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</si>
  <si>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</si>
  <si>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</si>
  <si>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</si>
  <si>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</si>
  <si>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</si>
  <si>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</si>
  <si>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</si>
  <si>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</si>
  <si>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</si>
  <si>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</si>
  <si>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</si>
  <si>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</si>
  <si>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</si>
  <si>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</si>
  <si>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</si>
  <si>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</si>
  <si>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</si>
  <si>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</si>
  <si>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</si>
  <si>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</si>
  <si>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</si>
  <si>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</si>
  <si>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</si>
  <si>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</si>
  <si>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</si>
  <si>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</si>
  <si>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</si>
  <si>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</si>
  <si>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</si>
  <si>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</si>
  <si>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</si>
  <si>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</si>
  <si>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</si>
  <si>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</si>
  <si>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</si>
  <si>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</si>
  <si>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</si>
  <si>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</si>
  <si>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</si>
  <si>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</si>
  <si>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</si>
  <si>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</si>
  <si>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</si>
  <si>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</si>
  <si>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</si>
  <si>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</si>
  <si>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</si>
  <si>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</si>
  <si>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</si>
  <si>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</si>
  <si>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</si>
  <si>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</si>
  <si>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</si>
  <si>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</si>
  <si>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</si>
  <si>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</si>
  <si>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</si>
  <si>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</si>
  <si>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</si>
  <si>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</si>
  <si>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</si>
  <si>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</si>
  <si>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</si>
  <si>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</si>
  <si>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</si>
  <si>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</si>
  <si>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</si>
  <si>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</si>
  <si>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</si>
  <si>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</si>
  <si>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</si>
  <si>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</si>
  <si>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</si>
  <si>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</si>
  <si>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</si>
  <si>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</si>
  <si>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</si>
  <si>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</si>
  <si>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</si>
  <si>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</si>
  <si>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</si>
  <si>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</si>
  <si>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</si>
  <si>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</si>
  <si>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</si>
  <si>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</si>
  <si>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</si>
  <si>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</si>
  <si>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</si>
  <si>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</si>
  <si>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</si>
  <si>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</si>
  <si>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</si>
  <si>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</si>
  <si>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</si>
  <si>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</si>
  <si>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</si>
  <si>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</si>
  <si>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</si>
  <si>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</si>
  <si>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</si>
  <si>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</si>
  <si>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</si>
  <si>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</si>
  <si>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</si>
  <si>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</si>
  <si>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</si>
  <si>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</si>
  <si>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</si>
  <si>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</si>
  <si>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</si>
  <si>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</si>
  <si>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</si>
  <si>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</si>
  <si>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</si>
  <si>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</si>
  <si>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</si>
  <si>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</si>
  <si>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</si>
  <si>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</si>
  <si>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</si>
  <si>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</si>
  <si>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</si>
  <si>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</si>
  <si>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</si>
  <si>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</si>
  <si>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</si>
  <si>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</si>
  <si>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</si>
  <si>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</si>
  <si>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</si>
  <si>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</si>
  <si>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</si>
  <si>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</si>
  <si>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</si>
  <si>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</si>
  <si>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</si>
  <si>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</si>
  <si>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</si>
  <si>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</si>
  <si>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</si>
  <si>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</si>
  <si>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</si>
  <si>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</si>
  <si>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</si>
  <si>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</si>
  <si>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</si>
  <si>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</si>
  <si>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</si>
  <si>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</si>
  <si>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</si>
  <si>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</si>
  <si>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</si>
  <si>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</si>
  <si>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</si>
  <si>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</si>
  <si>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</si>
  <si>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</si>
  <si>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</si>
  <si>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</si>
  <si>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</si>
  <si>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</si>
  <si>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</si>
  <si>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</si>
  <si>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</si>
  <si>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</si>
  <si>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</si>
  <si>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</si>
  <si>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</si>
  <si>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</si>
  <si>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</si>
  <si>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</si>
  <si>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</si>
  <si>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</si>
  <si>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</si>
  <si>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</si>
  <si>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</si>
  <si>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</si>
  <si>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</si>
  <si>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</si>
  <si>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</si>
  <si>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</si>
  <si>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</si>
  <si>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</si>
  <si>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</si>
  <si>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</si>
  <si>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</si>
  <si>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</si>
  <si>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</si>
  <si>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</si>
  <si>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</si>
  <si>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</si>
  <si>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</si>
  <si>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</si>
  <si>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</si>
  <si>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</si>
  <si>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</si>
  <si>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</si>
  <si>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</si>
  <si>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</si>
  <si>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</si>
  <si>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</si>
  <si>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</si>
  <si>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</si>
  <si>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</si>
  <si>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</si>
  <si>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</si>
  <si>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</si>
  <si>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</si>
  <si>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</si>
  <si>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</si>
  <si>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</si>
  <si>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</si>
  <si>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</si>
  <si>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</si>
  <si>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</si>
  <si>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</si>
  <si>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</si>
  <si>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</si>
  <si>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</si>
  <si>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</si>
  <si>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</si>
  <si>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</si>
  <si>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</si>
  <si>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</si>
  <si>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</si>
  <si>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</si>
  <si>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</si>
  <si>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</si>
  <si>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</si>
  <si>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</si>
  <si>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</si>
  <si>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</si>
  <si>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</si>
  <si>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</si>
  <si>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</si>
  <si>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</si>
  <si>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</si>
  <si>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</si>
  <si>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</si>
  <si>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</si>
  <si>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</si>
  <si>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</si>
  <si>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</si>
  <si>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</si>
  <si>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</si>
  <si>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</si>
  <si>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</si>
  <si>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</si>
  <si>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</si>
  <si>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</si>
  <si>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</si>
  <si>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</si>
  <si>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</si>
  <si>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</si>
  <si>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</si>
  <si>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</si>
  <si>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</si>
  <si>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</si>
  <si>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</si>
  <si>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</si>
  <si>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</si>
  <si>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</si>
  <si>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</si>
  <si>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</si>
  <si>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</si>
  <si>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</si>
  <si>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</si>
  <si>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</si>
  <si>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</si>
  <si>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</si>
  <si>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</si>
  <si>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</si>
  <si>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</si>
  <si>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</si>
  <si>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</si>
  <si>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</si>
  <si>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</si>
  <si>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</si>
  <si>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</si>
  <si>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</si>
  <si>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</si>
  <si>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</si>
  <si>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</si>
  <si>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</si>
  <si>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</si>
  <si>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</si>
  <si>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</si>
  <si>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</si>
  <si>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</si>
  <si>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</si>
  <si>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</si>
  <si>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</si>
  <si>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</si>
  <si>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</si>
  <si>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</si>
  <si>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</si>
  <si>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</si>
  <si>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</si>
  <si>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</si>
  <si>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</si>
  <si>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</si>
  <si>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</si>
  <si>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</si>
  <si>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</si>
  <si>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</si>
  <si>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</si>
  <si>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</si>
  <si>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</si>
  <si>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</si>
  <si>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</si>
  <si>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</si>
  <si>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</si>
  <si>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</si>
  <si>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</si>
  <si>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</si>
  <si>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</si>
  <si>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</si>
  <si>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</si>
  <si>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</si>
  <si>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</si>
  <si>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</si>
  <si>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</si>
  <si>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</si>
  <si>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</si>
  <si>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</si>
  <si>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</si>
  <si>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</si>
  <si>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</si>
  <si>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</si>
  <si>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</si>
  <si>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</si>
  <si>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</si>
  <si>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</si>
  <si>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</si>
  <si>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</si>
  <si>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</si>
  <si>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</si>
  <si>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</si>
  <si>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</si>
  <si>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</si>
  <si>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</si>
  <si>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</si>
  <si>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</si>
  <si>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</si>
  <si>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</si>
  <si>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</si>
  <si>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</si>
  <si>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</si>
  <si>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</si>
  <si>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</si>
  <si>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</si>
  <si>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</si>
  <si>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</si>
  <si>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</si>
  <si>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</si>
  <si>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</si>
  <si>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</si>
  <si>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</si>
  <si>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</si>
  <si>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</si>
  <si>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</si>
  <si>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</si>
  <si>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</si>
  <si>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</si>
  <si>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</si>
  <si>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</si>
  <si>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</si>
  <si>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</si>
  <si>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</si>
  <si>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</si>
  <si>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</si>
  <si>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</si>
  <si>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</si>
  <si>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</si>
  <si>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</si>
  <si>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</si>
  <si>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</si>
  <si>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</si>
  <si>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</si>
  <si>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</si>
  <si>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</si>
  <si>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</si>
  <si>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</si>
  <si>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</si>
  <si>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</si>
  <si>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</si>
  <si>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</si>
  <si>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</si>
  <si>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</si>
  <si>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</si>
  <si>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</si>
  <si>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</si>
  <si>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</si>
  <si>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</si>
  <si>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</si>
  <si>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</si>
  <si>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</si>
  <si>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</si>
  <si>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</si>
  <si>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</si>
  <si>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</si>
  <si>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</si>
  <si>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</si>
  <si>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</si>
  <si>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</si>
  <si>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</si>
  <si>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</si>
  <si>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</si>
  <si>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</si>
  <si>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</si>
  <si>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</si>
  <si>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</si>
  <si>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</si>
  <si>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</si>
  <si>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</si>
  <si>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</si>
  <si>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</si>
  <si>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</si>
  <si>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</si>
  <si>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</si>
  <si>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</si>
  <si>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</si>
  <si>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</si>
  <si>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</si>
  <si>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</si>
  <si>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</si>
  <si>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</si>
  <si>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</si>
  <si>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</si>
  <si>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</si>
  <si>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</si>
  <si>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</si>
  <si>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</si>
  <si>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</si>
  <si>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</si>
  <si>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</si>
  <si>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</si>
  <si>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</si>
  <si>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</si>
  <si>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</si>
  <si>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</si>
  <si>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</si>
  <si>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</si>
  <si>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</si>
  <si>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</si>
  <si>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</si>
  <si>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</si>
  <si>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</si>
  <si>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</si>
  <si>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</si>
  <si>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</si>
  <si>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</si>
  <si>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</si>
  <si>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</si>
  <si>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</si>
  <si>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</si>
  <si>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</si>
  <si>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</si>
  <si>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</si>
  <si>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</si>
  <si>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</si>
  <si>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</si>
  <si>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</si>
  <si>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</si>
  <si>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</si>
  <si>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</si>
  <si>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</si>
  <si>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</si>
  <si>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</si>
  <si>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</si>
  <si>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</si>
  <si>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</si>
  <si>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</si>
  <si>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</si>
  <si>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</si>
  <si>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</si>
  <si>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</si>
  <si>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</si>
  <si>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</si>
  <si>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</si>
  <si>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</si>
  <si>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</si>
  <si>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</si>
  <si>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</si>
  <si>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</si>
  <si>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</si>
  <si>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</si>
  <si>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</si>
  <si>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</si>
  <si>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</si>
  <si>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</si>
  <si>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</si>
  <si>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</si>
  <si>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</si>
  <si>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</si>
  <si>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</si>
  <si>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</si>
  <si>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</si>
  <si>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</si>
  <si>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</si>
  <si>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</si>
  <si>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</si>
  <si>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</si>
  <si>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</si>
  <si>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</si>
  <si>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</si>
  <si>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</si>
  <si>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</si>
  <si>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</si>
  <si>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</si>
  <si>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</si>
  <si>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</si>
  <si>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</si>
  <si>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</si>
  <si>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</si>
  <si>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</si>
  <si>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</si>
  <si>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</si>
  <si>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</si>
  <si>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</si>
  <si>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</si>
  <si>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</si>
  <si>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</si>
  <si>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</si>
  <si>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</si>
  <si>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</si>
  <si>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</si>
  <si>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</si>
  <si>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</si>
  <si>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</si>
  <si>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</si>
  <si>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</si>
  <si>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</si>
  <si>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</si>
  <si>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</si>
  <si>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</si>
  <si>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</si>
  <si>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</si>
  <si>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</si>
  <si>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</si>
  <si>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</si>
  <si>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</si>
  <si>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</si>
  <si>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</si>
  <si>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</si>
  <si>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</si>
  <si>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</si>
  <si>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</si>
  <si>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</si>
  <si>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</si>
  <si>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</si>
  <si>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</si>
  <si>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</si>
  <si>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</si>
  <si>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</si>
  <si>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</si>
  <si>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</si>
  <si>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</si>
  <si>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</si>
  <si>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</si>
  <si>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</si>
  <si>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</si>
  <si>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</si>
  <si>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</si>
  <si>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</si>
  <si>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</si>
  <si>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</si>
  <si>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</si>
  <si>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</si>
  <si>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</si>
  <si>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</si>
  <si>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</si>
  <si>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</si>
  <si>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</si>
  <si>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</si>
  <si>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</si>
  <si>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</si>
  <si>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</si>
  <si>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</si>
  <si>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</si>
  <si>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</si>
  <si>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</si>
  <si>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</si>
  <si>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</si>
  <si>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</si>
  <si>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</si>
  <si>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</si>
  <si>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</si>
  <si>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</si>
  <si>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</si>
  <si>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</si>
  <si>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</si>
  <si>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</si>
  <si>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</si>
  <si>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</si>
  <si>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</si>
  <si>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</si>
  <si>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</si>
  <si>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</si>
  <si>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</si>
  <si>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</si>
  <si>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</si>
  <si>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</si>
  <si>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</si>
  <si>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</si>
  <si>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</si>
  <si>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</si>
  <si>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</si>
  <si>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</si>
  <si>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</si>
  <si>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</si>
  <si>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</si>
  <si>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</si>
  <si>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</si>
  <si>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</si>
  <si>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</si>
  <si>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</si>
  <si>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</si>
  <si>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</si>
  <si>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</si>
  <si>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</si>
  <si>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</si>
  <si>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</si>
  <si>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</si>
  <si>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</si>
  <si>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</si>
  <si>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</si>
  <si>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</si>
  <si>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</si>
  <si>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</si>
  <si>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</si>
  <si>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</si>
  <si>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</si>
  <si>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</si>
  <si>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</si>
  <si>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</si>
  <si>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</si>
  <si>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</si>
  <si>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</si>
  <si>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</si>
  <si>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</si>
  <si>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</si>
  <si>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</si>
  <si>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</si>
  <si>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</si>
  <si>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</si>
  <si>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</si>
  <si>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</si>
  <si>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</si>
  <si>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</si>
  <si>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</si>
  <si>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</si>
  <si>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</si>
  <si>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</si>
  <si>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</si>
  <si>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</si>
  <si>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</si>
  <si>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</si>
  <si>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</si>
  <si>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</si>
  <si>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</si>
  <si>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</si>
  <si>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</si>
  <si>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</si>
  <si>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</si>
  <si>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</si>
  <si>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</si>
  <si>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</si>
  <si>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</si>
  <si>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</si>
  <si>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</si>
  <si>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</si>
  <si>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</si>
  <si>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</si>
  <si>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</si>
  <si>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</si>
  <si>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</si>
  <si>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</si>
  <si>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</si>
  <si>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</si>
  <si>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</si>
  <si>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</si>
  <si>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</si>
  <si>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</si>
  <si>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</si>
  <si>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</si>
  <si>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</si>
  <si>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</si>
  <si>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</si>
  <si>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</si>
  <si>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</si>
  <si>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</si>
  <si>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</si>
  <si>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</si>
  <si>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</si>
  <si>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</si>
  <si>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</si>
  <si>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</si>
  <si>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</si>
  <si>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</si>
  <si>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</si>
  <si>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</si>
  <si>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</si>
  <si>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</si>
  <si>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</si>
  <si>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</si>
  <si>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</si>
  <si>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</si>
  <si>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</si>
  <si>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</si>
  <si>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</si>
  <si>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</si>
  <si>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</si>
  <si>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</si>
  <si>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</si>
  <si>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</si>
  <si>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</si>
  <si>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</si>
  <si>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</si>
  <si>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</si>
  <si>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</si>
  <si>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</si>
  <si>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</si>
  <si>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</si>
  <si>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</si>
  <si>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</si>
  <si>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</si>
  <si>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</si>
  <si>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</si>
  <si>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</si>
  <si>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</si>
  <si>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</si>
  <si>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</si>
  <si>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</si>
  <si>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</si>
  <si>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</si>
  <si>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</si>
  <si>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</si>
  <si>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</si>
  <si>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</si>
  <si>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</si>
  <si>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</si>
  <si>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</si>
  <si>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</si>
  <si>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</si>
  <si>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</si>
  <si>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</si>
  <si>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</si>
  <si>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</si>
  <si>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</si>
  <si>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</si>
  <si>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</si>
  <si>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</si>
  <si>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</si>
  <si>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</si>
  <si>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</si>
  <si>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</si>
  <si>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</si>
  <si>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</si>
  <si>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</si>
  <si>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</si>
  <si>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</si>
  <si>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</si>
  <si>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</si>
  <si>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</si>
  <si>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</si>
  <si>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</si>
  <si>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</si>
  <si>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</si>
  <si>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</si>
  <si>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</si>
  <si>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</si>
  <si>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</si>
  <si>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</si>
  <si>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</si>
  <si>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</si>
  <si>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</si>
  <si>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</si>
  <si>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</si>
  <si>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</si>
  <si>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</si>
  <si>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</si>
  <si>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</si>
  <si>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</si>
  <si>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</si>
  <si>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</si>
  <si>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</si>
  <si>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</si>
  <si>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</si>
  <si>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</si>
  <si>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</si>
  <si>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</si>
  <si>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</si>
  <si>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</si>
  <si>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</si>
  <si>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</si>
  <si>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</si>
  <si>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</si>
  <si>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</si>
  <si>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</si>
  <si>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</si>
  <si>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</si>
  <si>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</si>
  <si>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</si>
  <si>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</si>
  <si>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</si>
  <si>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</si>
  <si>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</si>
  <si>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</si>
  <si>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</si>
  <si>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</si>
  <si>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</si>
  <si>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</si>
  <si>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</si>
  <si>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</si>
  <si>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</si>
  <si>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</si>
  <si>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</si>
  <si>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</si>
  <si>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</si>
  <si>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</si>
  <si>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</si>
  <si>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</si>
  <si>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</si>
  <si>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</si>
  <si>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</si>
  <si>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</si>
  <si>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</si>
  <si>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</si>
  <si>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</si>
  <si>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</si>
  <si>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</si>
  <si>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</si>
  <si>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</si>
  <si>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</si>
  <si>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</si>
  <si>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</si>
  <si>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</si>
  <si>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</si>
  <si>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</si>
  <si>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</si>
  <si>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</si>
  <si>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</si>
  <si>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</si>
  <si>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</si>
  <si>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</si>
  <si>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</si>
  <si>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</si>
  <si>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</si>
  <si>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</si>
  <si>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</si>
  <si>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</si>
  <si>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</si>
  <si>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</si>
  <si>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</si>
  <si>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</si>
  <si>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</si>
  <si>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</si>
  <si>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</si>
  <si>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</si>
  <si>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</si>
  <si>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</si>
  <si>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</si>
  <si>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</si>
  <si>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</si>
  <si>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</si>
  <si>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</si>
  <si>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</si>
  <si>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</si>
  <si>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</si>
  <si>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</si>
  <si>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</si>
  <si>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</si>
  <si>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</si>
  <si>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</si>
  <si>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</si>
  <si>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</si>
  <si>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</si>
  <si>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</si>
  <si>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</si>
  <si>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</si>
  <si>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</si>
  <si>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</si>
  <si>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</si>
  <si>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</si>
  <si>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</si>
  <si>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</si>
  <si>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</si>
  <si>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</si>
  <si>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</si>
  <si>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</si>
  <si>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</si>
  <si>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</si>
  <si>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</si>
  <si>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</si>
  <si>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</si>
  <si>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</si>
  <si>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</si>
  <si>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</si>
  <si>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</si>
  <si>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</si>
  <si>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</si>
  <si>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</si>
  <si>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</si>
  <si>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</si>
  <si>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</si>
  <si>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</si>
  <si>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</si>
  <si>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</si>
  <si>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</si>
  <si>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</si>
  <si>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</si>
  <si>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</si>
  <si>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</si>
  <si>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</si>
  <si>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</si>
  <si>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</si>
  <si>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</si>
  <si>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</si>
  <si>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</si>
  <si>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</si>
  <si>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</si>
  <si>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</si>
  <si>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</si>
  <si>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</si>
  <si>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</si>
  <si>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</si>
  <si>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</si>
  <si>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</si>
  <si>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</si>
  <si>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</si>
  <si>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</si>
  <si>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</si>
  <si>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</si>
  <si>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</si>
  <si>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</si>
  <si>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</si>
  <si>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</si>
  <si>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</si>
  <si>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</si>
  <si>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</si>
  <si>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</si>
  <si>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</si>
  <si>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</si>
  <si>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</si>
  <si>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</si>
  <si>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</si>
  <si>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</si>
  <si>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</si>
  <si>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</si>
  <si>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</si>
  <si>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</si>
  <si>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</si>
  <si>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</si>
  <si>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</si>
  <si>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</si>
  <si>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</si>
  <si>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</si>
  <si>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</si>
  <si>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</si>
  <si>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</si>
  <si>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</si>
  <si>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</si>
  <si>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</si>
  <si>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</si>
  <si>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</si>
  <si>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</si>
  <si>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</si>
  <si>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</si>
  <si>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</si>
  <si>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</si>
  <si>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</si>
  <si>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</si>
  <si>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</si>
  <si>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</si>
  <si>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</si>
  <si>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</si>
  <si>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</si>
  <si>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</si>
  <si>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</si>
  <si>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</si>
  <si>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</si>
  <si>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</si>
  <si>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</si>
  <si>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</si>
  <si>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</si>
  <si>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</si>
  <si>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</si>
  <si>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</si>
  <si>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</si>
  <si>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</si>
  <si>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</si>
  <si>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</si>
  <si>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</si>
  <si>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</si>
  <si>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</si>
  <si>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</si>
  <si>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</si>
  <si>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</si>
  <si>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</si>
  <si>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</si>
  <si>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</si>
  <si>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</si>
  <si>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</si>
  <si>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</si>
  <si>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</si>
  <si>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</si>
  <si>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</si>
  <si>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</si>
  <si>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</si>
  <si>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</si>
  <si>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</si>
  <si>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</si>
  <si>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</si>
  <si>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</si>
  <si>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</si>
  <si>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</si>
  <si>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</si>
  <si>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</si>
  <si>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</si>
  <si>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</si>
  <si>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</si>
  <si>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</si>
  <si>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</si>
  <si>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</si>
  <si>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</si>
  <si>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</si>
  <si>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</si>
  <si>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</si>
  <si>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</si>
  <si>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</si>
  <si>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</si>
  <si>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</si>
  <si>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</si>
  <si>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</si>
  <si>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</si>
  <si>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</si>
  <si>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</si>
  <si>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</si>
  <si>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</si>
  <si>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</si>
  <si>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</si>
  <si>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</si>
  <si>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</si>
  <si>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</si>
  <si>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</si>
  <si>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</si>
  <si>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</si>
  <si>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</si>
  <si>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</si>
  <si>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</si>
  <si>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</si>
  <si>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</si>
  <si>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</si>
  <si>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</si>
  <si>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</si>
  <si>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</si>
  <si>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</si>
  <si>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</si>
  <si>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</si>
  <si>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</si>
  <si>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</si>
  <si>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</si>
  <si>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</si>
  <si>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</si>
  <si>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</si>
  <si>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</si>
  <si>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</si>
  <si>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</si>
  <si>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</si>
  <si>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</si>
  <si>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</si>
  <si>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</si>
  <si>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</si>
  <si>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</si>
  <si>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</si>
  <si>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</si>
  <si>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</si>
  <si>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</si>
  <si>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</si>
  <si>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</si>
  <si>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</si>
  <si>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</si>
  <si>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</si>
  <si>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</si>
  <si>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</si>
  <si>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</si>
  <si>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</si>
  <si>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</si>
  <si>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</si>
  <si>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</si>
  <si>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</si>
  <si>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</si>
  <si>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</si>
  <si>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</si>
  <si>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</si>
  <si>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</si>
  <si>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</si>
  <si>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</si>
  <si>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</si>
  <si>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</si>
  <si>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</si>
  <si>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</si>
  <si>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</si>
  <si>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</si>
  <si>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</si>
  <si>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</si>
  <si>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</si>
  <si>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</si>
  <si>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</si>
  <si>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</si>
  <si>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</si>
  <si>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</si>
  <si>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</si>
  <si>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</si>
  <si>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</si>
  <si>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</si>
  <si>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</si>
  <si>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</si>
  <si>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</si>
  <si>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</si>
  <si>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</si>
  <si>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</si>
  <si>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</si>
  <si>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</si>
  <si>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</si>
  <si>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</si>
  <si>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</si>
  <si>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</si>
  <si>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</si>
  <si>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</si>
  <si>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</si>
  <si>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</si>
  <si>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</si>
  <si>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</si>
  <si>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</si>
  <si>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</si>
  <si>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</si>
  <si>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</si>
  <si>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</si>
  <si>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</si>
  <si>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</si>
  <si>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</si>
  <si>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</si>
  <si>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</si>
  <si>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</si>
  <si>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</si>
  <si>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</si>
  <si>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</si>
  <si>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</si>
  <si>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</si>
  <si>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</si>
  <si>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</si>
  <si>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</si>
  <si>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</si>
  <si>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</si>
  <si>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</si>
  <si>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</si>
  <si>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</si>
  <si>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</si>
  <si>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</si>
  <si>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</si>
  <si>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</si>
  <si>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</si>
  <si>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</si>
  <si>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</si>
  <si>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</si>
  <si>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</si>
  <si>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</si>
  <si>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</si>
  <si>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</si>
  <si>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</si>
  <si>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</si>
  <si>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</si>
  <si>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</si>
  <si>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</si>
  <si>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</si>
  <si>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</si>
  <si>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</si>
  <si>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</si>
  <si>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</si>
  <si>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</si>
  <si>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</si>
  <si>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</si>
  <si>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</si>
  <si>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</si>
  <si>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</si>
  <si>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</si>
  <si>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</si>
  <si>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</si>
  <si>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</si>
  <si>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</si>
  <si>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</si>
  <si>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</si>
  <si>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</si>
  <si>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</si>
  <si>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</si>
  <si>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</si>
  <si>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</si>
  <si>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</si>
  <si>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</si>
  <si>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</si>
  <si>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</si>
  <si>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</si>
  <si>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</si>
  <si>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</si>
  <si>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</si>
  <si>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</si>
  <si>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</si>
  <si>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</si>
  <si>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</si>
  <si>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</si>
  <si>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</si>
  <si>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</si>
  <si>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</si>
  <si>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</si>
  <si>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</si>
  <si>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</si>
  <si>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</si>
  <si>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</si>
  <si>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</si>
  <si>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</si>
  <si>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</si>
  <si>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</si>
  <si>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</si>
  <si>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</si>
  <si>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</si>
  <si>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</si>
  <si>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</si>
  <si>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</si>
  <si>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</si>
  <si>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</si>
  <si>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</si>
  <si>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</si>
  <si>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</si>
  <si>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</si>
  <si>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</si>
  <si>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</si>
  <si>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</si>
  <si>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</si>
  <si>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</si>
  <si>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</si>
  <si>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</si>
  <si>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</si>
  <si>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</si>
  <si>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</si>
  <si>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</si>
  <si>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</si>
  <si>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</si>
  <si>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</si>
  <si>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</si>
  <si>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</si>
  <si>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</si>
  <si>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</si>
  <si>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</si>
  <si>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</si>
  <si>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</si>
  <si>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</si>
  <si>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</si>
  <si>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</si>
  <si>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</si>
  <si>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</si>
  <si>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</si>
  <si>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</si>
  <si>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</si>
  <si>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</si>
  <si>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</si>
  <si>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</si>
  <si>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</si>
  <si>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</si>
  <si>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</si>
  <si>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</si>
  <si>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</si>
  <si>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</si>
  <si>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</si>
  <si>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</si>
  <si>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</si>
  <si>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</si>
  <si>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</si>
  <si>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</si>
  <si>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</si>
  <si>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</si>
  <si>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</si>
  <si>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</si>
  <si>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</si>
  <si>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</si>
  <si>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</si>
  <si>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</si>
  <si>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</si>
  <si>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</si>
  <si>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</si>
  <si>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</si>
  <si>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</si>
  <si>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</si>
  <si>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</si>
  <si>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</si>
  <si>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</si>
  <si>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</si>
  <si>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</si>
  <si>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</si>
  <si>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</si>
  <si>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</si>
  <si>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</si>
  <si>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</si>
  <si>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</si>
  <si>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</si>
  <si>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</si>
  <si>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</si>
  <si>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</si>
  <si>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</si>
  <si>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</si>
  <si>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</si>
  <si>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</si>
  <si>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</si>
  <si>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</si>
  <si>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</si>
  <si>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</si>
  <si>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</si>
  <si>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</si>
  <si>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</si>
  <si>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</si>
  <si>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</si>
  <si>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</si>
  <si>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</si>
  <si>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</si>
  <si>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</si>
  <si>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</si>
  <si>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</si>
  <si>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</si>
  <si>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</si>
  <si>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</si>
  <si>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</si>
  <si>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</si>
  <si>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</si>
  <si>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</si>
  <si>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</si>
  <si>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</si>
  <si>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</si>
  <si>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</si>
  <si>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</si>
  <si>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</si>
  <si>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</si>
  <si>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</si>
  <si>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</si>
  <si>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</si>
  <si>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</si>
  <si>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</si>
  <si>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</si>
  <si>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</si>
  <si>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</si>
  <si>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</si>
  <si>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</si>
  <si>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</si>
  <si>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</si>
  <si>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</si>
  <si>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</si>
  <si>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</si>
  <si>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</si>
  <si>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</si>
  <si>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</si>
  <si>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</si>
  <si>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</si>
  <si>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</si>
  <si>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</si>
  <si>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</si>
  <si>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</si>
  <si>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</si>
  <si>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</si>
  <si>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</si>
  <si>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</si>
  <si>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</si>
  <si>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</si>
  <si>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</si>
  <si>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</si>
  <si>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</si>
  <si>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</si>
  <si>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</si>
  <si>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</si>
  <si>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</si>
  <si>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</si>
  <si>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</si>
  <si>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</si>
  <si>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</si>
  <si>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</si>
  <si>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</si>
  <si>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</si>
  <si>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</si>
  <si>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</si>
  <si>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</si>
  <si>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</si>
  <si>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</si>
  <si>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</si>
  <si>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</si>
  <si>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</si>
  <si>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</si>
  <si>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</si>
  <si>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</si>
  <si>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</si>
  <si>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</si>
  <si>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</si>
  <si>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</si>
  <si>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</si>
  <si>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</si>
  <si>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</si>
  <si>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</si>
  <si>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</si>
  <si>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</si>
  <si>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</si>
  <si>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</si>
  <si>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</si>
  <si>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</si>
  <si>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</si>
  <si>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</si>
  <si>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</si>
  <si>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</si>
  <si>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</si>
  <si>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</si>
  <si>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</si>
  <si>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</si>
  <si>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</si>
  <si>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</si>
  <si>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</si>
  <si>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</si>
  <si>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</si>
  <si>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</si>
  <si>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</si>
  <si>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</si>
  <si>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</si>
  <si>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</si>
  <si>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</si>
  <si>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</si>
  <si>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</si>
  <si>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</si>
  <si>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</si>
  <si>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</si>
  <si>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</si>
  <si>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</si>
  <si>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</si>
  <si>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</si>
  <si>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</si>
  <si>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</si>
  <si>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</si>
  <si>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</si>
  <si>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</si>
  <si>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</si>
  <si>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</si>
  <si>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</si>
  <si>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</si>
  <si>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</si>
  <si>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</si>
  <si>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</si>
  <si>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</si>
  <si>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</si>
  <si>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</si>
  <si>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</si>
  <si>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</si>
  <si>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</si>
  <si>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</si>
  <si>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</si>
  <si>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</si>
  <si>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</si>
  <si>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</si>
  <si>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</si>
  <si>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</si>
  <si>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</si>
  <si>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</si>
  <si>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</si>
  <si>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</si>
  <si>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</si>
  <si>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</si>
  <si>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</si>
  <si>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</si>
  <si>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</si>
  <si>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</si>
  <si>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</si>
  <si>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</si>
  <si>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</si>
  <si>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</si>
  <si>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</si>
  <si>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</si>
  <si>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</si>
  <si>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</si>
  <si>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</si>
  <si>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</si>
  <si>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</si>
  <si>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</si>
  <si>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</si>
  <si>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</si>
  <si>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</si>
  <si>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</si>
  <si>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</si>
  <si>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</si>
  <si>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</si>
  <si>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</si>
  <si>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</si>
  <si>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</si>
  <si>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</si>
  <si>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</si>
  <si>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</si>
  <si>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</si>
  <si>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</si>
  <si>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</si>
  <si>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</si>
  <si>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</si>
  <si>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</si>
  <si>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</si>
  <si>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</si>
  <si>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</si>
  <si>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</si>
  <si>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</si>
  <si>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</si>
  <si>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</si>
  <si>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</si>
  <si>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</si>
  <si>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</si>
  <si>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</si>
  <si>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</si>
  <si>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</si>
  <si>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</si>
  <si>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</si>
  <si>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</si>
  <si>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</si>
  <si>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</si>
  <si>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</si>
  <si>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</si>
  <si>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</si>
  <si>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</si>
  <si>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</si>
  <si>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</si>
  <si>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</si>
  <si>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</si>
  <si>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</si>
  <si>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</si>
  <si>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</si>
  <si>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</si>
  <si>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</si>
  <si>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</si>
  <si>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</si>
  <si>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</si>
  <si>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</si>
  <si>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</si>
  <si>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</si>
  <si>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</si>
  <si>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</si>
  <si>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</si>
  <si>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</si>
  <si>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</si>
  <si>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</si>
  <si>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</si>
  <si>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</si>
  <si>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</si>
  <si>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</si>
  <si>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</si>
  <si>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</si>
  <si>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</si>
  <si>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</si>
  <si>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</si>
  <si>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</si>
  <si>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</si>
  <si>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</si>
  <si>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</si>
  <si>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</si>
  <si>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</si>
  <si>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</si>
  <si>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</si>
  <si>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</si>
  <si>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</si>
  <si>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</si>
  <si>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</si>
  <si>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</si>
  <si>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</si>
  <si>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</si>
  <si>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</si>
  <si>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</si>
  <si>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</si>
  <si>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</si>
  <si>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</si>
  <si>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</si>
  <si>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</si>
  <si>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</si>
  <si>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</si>
  <si>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</si>
  <si>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</si>
  <si>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</si>
  <si>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</si>
  <si>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</si>
  <si>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</si>
  <si>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</si>
  <si>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</si>
  <si>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</si>
  <si>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</si>
  <si>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</si>
  <si>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</si>
  <si>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</si>
  <si>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</si>
  <si>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</si>
  <si>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</si>
  <si>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</si>
  <si>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</si>
  <si>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</si>
  <si>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</si>
  <si>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</si>
  <si>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</si>
  <si>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</si>
  <si>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</si>
  <si>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</si>
  <si>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</si>
  <si>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</si>
  <si>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</si>
  <si>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</si>
  <si>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</si>
  <si>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</si>
  <si>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</si>
  <si>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</si>
  <si>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</si>
  <si>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</si>
  <si>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</si>
  <si>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</si>
  <si>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</si>
  <si>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</si>
  <si>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</si>
  <si>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</si>
  <si>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</si>
  <si>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</si>
  <si>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</si>
  <si>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</si>
  <si>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</si>
  <si>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</si>
  <si>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</si>
  <si>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</si>
  <si>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</si>
  <si>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</si>
  <si>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</si>
  <si>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</si>
  <si>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</si>
  <si>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</si>
  <si>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</si>
  <si>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</si>
  <si>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</si>
  <si>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</si>
  <si>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</si>
  <si>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</si>
  <si>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</si>
  <si>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</si>
  <si>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</si>
  <si>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</si>
  <si>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</si>
  <si>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</si>
  <si>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</si>
  <si>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</si>
  <si>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</si>
  <si>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</si>
  <si>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</si>
  <si>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</si>
  <si>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</si>
  <si>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</si>
  <si>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</si>
  <si>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</si>
  <si>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</si>
  <si>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</si>
  <si>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</si>
  <si>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</si>
  <si>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</si>
  <si>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</si>
  <si>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</si>
  <si>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</si>
  <si>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</si>
  <si>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</si>
  <si>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</si>
  <si>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</si>
  <si>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</si>
  <si>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</si>
  <si>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</si>
  <si>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</si>
  <si>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</si>
  <si>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</si>
  <si>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</si>
  <si>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</si>
  <si>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</si>
  <si>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</si>
  <si>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</si>
  <si>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</si>
  <si>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</si>
  <si>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</si>
  <si>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</si>
  <si>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</si>
  <si>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</si>
  <si>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</si>
  <si>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</si>
  <si>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</si>
  <si>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</si>
  <si>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</si>
  <si>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</si>
  <si>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</si>
  <si>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</si>
  <si>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</si>
  <si>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</si>
  <si>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</si>
  <si>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</si>
  <si>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</si>
  <si>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</si>
  <si>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</si>
  <si>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</si>
  <si>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</si>
  <si>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</si>
  <si>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</si>
  <si>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</si>
  <si>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</si>
  <si>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</si>
  <si>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</si>
  <si>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</si>
  <si>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</si>
  <si>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</si>
  <si>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</si>
  <si>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</si>
  <si>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</si>
  <si>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</si>
  <si>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</si>
  <si>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</si>
  <si>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</si>
  <si>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</si>
  <si>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</si>
  <si>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</si>
  <si>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</si>
  <si>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</si>
  <si>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</si>
  <si>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</si>
  <si>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</si>
  <si>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</si>
  <si>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</si>
  <si>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</si>
  <si>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</si>
  <si>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</si>
  <si>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</si>
  <si>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</si>
  <si>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</si>
  <si>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</si>
  <si>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</si>
  <si>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</si>
  <si>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</si>
  <si>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</si>
  <si>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</si>
  <si>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</si>
  <si>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</si>
  <si>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</si>
  <si>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</si>
  <si>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</si>
  <si>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</si>
  <si>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</si>
  <si>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</si>
  <si>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</si>
  <si>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</si>
  <si>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</si>
  <si>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</si>
  <si>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</si>
  <si>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</si>
  <si>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</si>
  <si>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</si>
  <si>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</si>
  <si>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</si>
  <si>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</si>
  <si>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</si>
  <si>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</si>
  <si>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</si>
  <si>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</si>
  <si>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</si>
  <si>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</si>
  <si>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</si>
  <si>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</si>
  <si>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</si>
  <si>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</si>
  <si>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</si>
  <si>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</si>
  <si>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</si>
  <si>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</si>
  <si>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</si>
  <si>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</si>
  <si>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</si>
  <si>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</si>
  <si>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</si>
  <si>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</si>
  <si>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</si>
  <si>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</si>
  <si>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</si>
  <si>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</si>
  <si>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</si>
  <si>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</si>
  <si>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</si>
  <si>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</si>
  <si>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</si>
  <si>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</si>
  <si>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</si>
  <si>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</si>
  <si>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</si>
  <si>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</si>
  <si>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</si>
  <si>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</si>
  <si>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</si>
  <si>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</si>
  <si>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</si>
  <si>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</si>
  <si>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</si>
  <si>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</si>
  <si>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</si>
  <si>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</si>
  <si>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</si>
  <si>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</si>
  <si>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</si>
  <si>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</si>
  <si>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</si>
  <si>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</si>
  <si>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</si>
  <si>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</si>
  <si>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</si>
  <si>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</si>
  <si>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</si>
  <si>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</si>
  <si>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</si>
  <si>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</si>
  <si>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</si>
  <si>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</si>
  <si>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</si>
  <si>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</si>
  <si>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</si>
  <si>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</si>
  <si>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</si>
  <si>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</si>
  <si>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</si>
  <si>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</si>
  <si>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</si>
  <si>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</si>
  <si>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</si>
  <si>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</si>
  <si>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</si>
  <si>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</si>
  <si>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</si>
  <si>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</si>
  <si>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</si>
  <si>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</si>
  <si>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</si>
  <si>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</si>
  <si>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</si>
  <si>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</si>
  <si>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</si>
  <si>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</si>
  <si>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</si>
  <si>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</si>
  <si>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</si>
  <si>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</si>
  <si>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</si>
  <si>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</si>
  <si>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</si>
  <si>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</si>
  <si>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</si>
  <si>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</si>
  <si>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</si>
  <si>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</si>
  <si>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</si>
  <si>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</si>
  <si>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</si>
  <si>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</si>
  <si>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</si>
  <si>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</si>
  <si>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</si>
  <si>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</si>
  <si>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</si>
  <si>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</si>
  <si>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</si>
  <si>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</si>
  <si>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</si>
  <si>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</si>
  <si>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</si>
  <si>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</si>
  <si>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</si>
  <si>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</si>
  <si>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</si>
  <si>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</si>
  <si>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</si>
  <si>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</si>
  <si>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</si>
  <si>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</si>
  <si>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</si>
  <si>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</si>
  <si>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</si>
  <si>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</si>
  <si>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</si>
  <si>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</si>
  <si>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</si>
  <si>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</si>
  <si>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</si>
  <si>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</si>
  <si>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</si>
  <si>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</si>
  <si>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</si>
  <si>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</si>
  <si>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</si>
  <si>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</si>
  <si>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</si>
  <si>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</si>
  <si>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</si>
  <si>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</si>
  <si>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</si>
  <si>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</si>
  <si>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</si>
  <si>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</si>
  <si>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</si>
  <si>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</si>
  <si>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</si>
  <si>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</si>
  <si>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</si>
  <si>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</si>
  <si>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</si>
  <si>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</si>
  <si>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</si>
  <si>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</si>
  <si>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</si>
  <si>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</si>
  <si>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</si>
  <si>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</si>
  <si>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</si>
  <si>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</si>
  <si>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</si>
  <si>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</si>
  <si>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</si>
  <si>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</si>
  <si>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</si>
  <si>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</si>
  <si>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</si>
  <si>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</si>
  <si>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</si>
  <si>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</si>
  <si>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</si>
  <si>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</si>
  <si>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</si>
  <si>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</si>
  <si>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</si>
  <si>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</si>
  <si>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</si>
  <si>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</si>
  <si>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</si>
  <si>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</si>
  <si>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</si>
  <si>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</si>
  <si>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</si>
  <si>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</si>
  <si>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</si>
  <si>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</si>
  <si>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</si>
  <si>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</si>
  <si>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</si>
  <si>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</si>
  <si>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</si>
  <si>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</si>
  <si>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</si>
  <si>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</si>
  <si>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</si>
  <si>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</si>
  <si>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</si>
  <si>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</si>
  <si>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</si>
  <si>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</si>
  <si>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</si>
  <si>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</si>
  <si>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</si>
  <si>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</si>
  <si>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</si>
  <si>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</si>
  <si>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</si>
  <si>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</si>
  <si>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</si>
  <si>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</si>
  <si>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</si>
  <si>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</si>
  <si>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</si>
  <si>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</si>
  <si>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</si>
  <si>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</si>
  <si>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</si>
  <si>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</si>
  <si>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</si>
  <si>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</si>
  <si>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</si>
  <si>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</si>
  <si>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</si>
  <si>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</si>
  <si>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</si>
  <si>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</si>
  <si>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</si>
  <si>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</si>
  <si>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</si>
  <si>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</si>
  <si>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</si>
  <si>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</si>
  <si>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</si>
  <si>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</si>
  <si>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</si>
  <si>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</si>
  <si>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</si>
  <si>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</si>
  <si>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</si>
  <si>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</si>
  <si>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</si>
  <si>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</si>
  <si>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</si>
  <si>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</si>
  <si>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</si>
  <si>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</si>
  <si>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</si>
  <si>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</si>
  <si>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</si>
  <si>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</si>
  <si>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</si>
  <si>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</si>
  <si>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</si>
  <si>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</si>
  <si>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</si>
  <si>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</si>
  <si>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</si>
  <si>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</si>
  <si>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</si>
  <si>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</si>
  <si>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</si>
  <si>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</si>
  <si>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</si>
  <si>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</si>
  <si>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</si>
  <si>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</si>
  <si>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</si>
  <si>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</si>
  <si>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</si>
  <si>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</si>
  <si>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</si>
  <si>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</si>
  <si>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</si>
  <si>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</si>
  <si>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</si>
  <si>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</si>
  <si>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</si>
  <si>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</si>
  <si>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</si>
  <si>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</si>
  <si>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</si>
  <si>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</si>
  <si>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</si>
  <si>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</si>
  <si>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</si>
  <si>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</si>
  <si>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</si>
  <si>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</si>
  <si>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</si>
  <si>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</si>
  <si>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</si>
  <si>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</si>
  <si>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SK Hynix system ic.</t>
  </si>
  <si>
    <t>702 Zhide Rd, Xinwu District Wuxi, Jiangsu China</t>
  </si>
  <si>
    <t>LI TING</t>
    <phoneticPr fontId="99" type="noConversion"/>
  </si>
  <si>
    <t>skhysi.8303715@sk.com</t>
    <phoneticPr fontId="99" type="noConversion"/>
  </si>
  <si>
    <t>86-510-8192-5374</t>
    <phoneticPr fontId="99" type="noConversion"/>
  </si>
  <si>
    <t>TL</t>
    <phoneticPr fontId="99" type="noConversion"/>
  </si>
  <si>
    <t>100%</t>
  </si>
  <si>
    <t>https://www.skhynixsystemic.cn/company/human-rightslabor</t>
  </si>
  <si>
    <t>RMI</t>
    <phoneticPr fontId="99" type="noConversion"/>
  </si>
  <si>
    <t>NO. 300, KEJINGSHE, HAICANG DISTRICT</t>
    <phoneticPr fontId="99" type="noConversion"/>
  </si>
  <si>
    <r>
      <t>Z</t>
    </r>
    <r>
      <rPr>
        <sz val="10"/>
        <rFont val="Verdana"/>
        <family val="2"/>
      </rPr>
      <t>ou suwei</t>
    </r>
    <phoneticPr fontId="99" type="noConversion"/>
  </si>
  <si>
    <r>
      <t>z</t>
    </r>
    <r>
      <rPr>
        <sz val="10"/>
        <rFont val="Verdana"/>
        <family val="2"/>
      </rPr>
      <t>ou.suwei@cxtc.com</t>
    </r>
    <phoneticPr fontId="99" type="noConversion"/>
  </si>
  <si>
    <t>Fujian Xingluokeng, Duchang Jinding, Luoyang Yulu</t>
    <phoneticPr fontId="99" type="noConversion"/>
  </si>
  <si>
    <t>China</t>
  </si>
  <si>
    <t>200mm wafer</t>
    <phoneticPr fontId="9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</si>
</sst>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0">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7"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6"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7" fillId="0" borderId="0"/>
    <xf numFmtId="0" fontId="87"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7"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7" fillId="0" borderId="0"/>
    <xf numFmtId="0" fontId="72" fillId="0" borderId="0"/>
    <xf numFmtId="0" fontId="54" fillId="0" borderId="0"/>
    <xf numFmtId="0" fontId="54" fillId="0" borderId="0"/>
    <xf numFmtId="0" fontId="54" fillId="0" borderId="0"/>
    <xf numFmtId="0" fontId="54" fillId="0" borderId="0"/>
    <xf numFmtId="0" fontId="54" fillId="0" borderId="0"/>
    <xf numFmtId="0" fontId="87" fillId="0" borderId="0"/>
    <xf numFmtId="0" fontId="54" fillId="0" borderId="0"/>
    <xf numFmtId="0" fontId="87"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2" fillId="0" borderId="0"/>
    <xf numFmtId="0" fontId="72" fillId="0" borderId="0"/>
    <xf numFmtId="0" fontId="54"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4" fillId="0" borderId="0"/>
    <xf numFmtId="0" fontId="54" fillId="0" borderId="0"/>
    <xf numFmtId="180" fontId="2" fillId="0" borderId="0"/>
    <xf numFmtId="180" fontId="2" fillId="0" borderId="0"/>
    <xf numFmtId="0" fontId="73" fillId="0" borderId="0"/>
    <xf numFmtId="0" fontId="87"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7"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7" fillId="0" borderId="0"/>
    <xf numFmtId="0" fontId="87" fillId="0" borderId="0"/>
    <xf numFmtId="0" fontId="87" fillId="0" borderId="0"/>
    <xf numFmtId="180" fontId="87"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7"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89"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89" fillId="0" borderId="0" xfId="502" applyFont="1" applyAlignment="1">
      <alignment horizontal="justify" vertical="top"/>
    </xf>
    <xf numFmtId="0" fontId="53"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80" fillId="0" borderId="0" xfId="502" applyFont="1" applyAlignment="1">
      <alignment vertical="top" wrapText="1"/>
    </xf>
    <xf numFmtId="0" fontId="91" fillId="0" borderId="0" xfId="0" applyFont="1"/>
    <xf numFmtId="180" fontId="52" fillId="0" borderId="0" xfId="480" applyFont="1" applyAlignment="1" applyProtection="1">
      <alignment horizontal="left" vertical="top" wrapText="1"/>
      <protection hidden="1"/>
    </xf>
    <xf numFmtId="0" fontId="92"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8" fillId="0" borderId="0" xfId="507" applyFont="1" applyAlignment="1">
      <alignment horizontal="left" vertical="top" wrapText="1"/>
    </xf>
    <xf numFmtId="0" fontId="85"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0" fillId="0" borderId="19" xfId="0" applyFont="1" applyBorder="1" applyAlignment="1" applyProtection="1">
      <alignment vertical="center" wrapText="1"/>
      <protection locked="0" hidden="1"/>
    </xf>
    <xf numFmtId="0" fontId="0" fillId="0" borderId="20" xfId="0" applyBorder="1" applyAlignment="1" applyProtection="1">
      <alignment vertical="center" wrapText="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 fillId="37" borderId="58" xfId="487" applyFill="1" applyBorder="1" applyProtection="1">
      <protection locked="0"/>
    </xf>
    <xf numFmtId="0" fontId="8" fillId="37" borderId="10" xfId="487" applyFill="1" applyBorder="1" applyProtection="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7" borderId="58" xfId="0" applyFont="1" applyFill="1" applyBorder="1" applyAlignment="1" applyProtection="1">
      <alignment horizontal="left" vertical="center" wrapText="1"/>
      <protection locked="0"/>
    </xf>
    <xf numFmtId="0" fontId="15" fillId="37" borderId="10" xfId="0" applyFont="1" applyFill="1" applyBorder="1" applyAlignment="1" applyProtection="1">
      <alignment horizontal="left" vertical="center" wrapText="1"/>
      <protection locked="0"/>
    </xf>
    <xf numFmtId="0" fontId="15" fillId="37" borderId="37" xfId="0"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2" fillId="33" borderId="58" xfId="487" applyNumberFormat="1" applyFont="1" applyFill="1" applyBorder="1" applyAlignment="1">
      <alignment horizontal="left" vertical="center" wrapText="1"/>
      <protection locked="0"/>
    </xf>
    <xf numFmtId="49" fontId="82" fillId="33" borderId="10" xfId="487" applyNumberFormat="1" applyFont="1" applyFill="1" applyBorder="1" applyAlignment="1">
      <alignment horizontal="left" vertical="center" wrapText="1"/>
      <protection locked="0"/>
    </xf>
    <xf numFmtId="49" fontId="82" fillId="33" borderId="37"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5"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9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CC/Desktop/RMI_CMRT_6.5%20%20%20%20Xiamen%20Tungsten%20Co.,Ltd.(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8303715/Downloads/RMI_CMRT_6.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13-&#22269;&#38469;&#36152;&#26131;&#37096;\00-&#22269;&#38469;&#36152;&#26131;&#37096;\13%20&#20844;&#21496;&#19987;&#39033;&#39033;&#30446;\01%20&#38750;&#20914;&#31361;&#30719;\&#20914;&#31361;&#30719;&#29289;&#35843;&#26597;&#34920;%20CMRT\RMI_CMRT_6.4&#12288;Xiamen%20Tungsten%20Co.,Lt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METALFINE, Inc.</v>
          </cell>
        </row>
        <row r="30">
          <cell r="J30" t="str">
            <v>GoldAsahi Pretec Corp.</v>
          </cell>
        </row>
        <row r="31">
          <cell r="J31" t="str">
            <v>GoldAsahi Refining Canada Ltd.</v>
          </cell>
        </row>
        <row r="32">
          <cell r="J32" t="str">
            <v>GoldAsahi Refining USA Inc.</v>
          </cell>
        </row>
        <row r="33">
          <cell r="J33" t="str">
            <v>GoldAsaka Riken Co., Ltd.</v>
          </cell>
        </row>
        <row r="34">
          <cell r="J34" t="str">
            <v>GoldATAkulche</v>
          </cell>
        </row>
        <row r="35">
          <cell r="J35" t="str">
            <v>GoldAtasay Kuyumculuk Sanayi Ve Ticaret A.S.</v>
          </cell>
        </row>
        <row r="36">
          <cell r="J36" t="str">
            <v>GoldAttero Recycling Pvt Ltd</v>
          </cell>
        </row>
        <row r="37">
          <cell r="J37" t="str">
            <v>GoldAU Traders and Refiners</v>
          </cell>
        </row>
        <row r="38">
          <cell r="J38" t="str">
            <v>GoldAugmont Enterprises Private Limited</v>
          </cell>
        </row>
        <row r="39">
          <cell r="J39" t="str">
            <v>GoldAurubis AG</v>
          </cell>
        </row>
        <row r="40">
          <cell r="J40" t="str">
            <v>GoldBALORE REFINERSGA</v>
          </cell>
        </row>
        <row r="41">
          <cell r="J41" t="str">
            <v>GoldBangalore Refinery</v>
          </cell>
        </row>
        <row r="42">
          <cell r="J42" t="str">
            <v>GoldBangalore Refinery Pvt Ltd</v>
          </cell>
        </row>
        <row r="43">
          <cell r="J43" t="str">
            <v>GoldBangko Sentral ng Pilipinas (Central Bank of the Philippines)</v>
          </cell>
        </row>
        <row r="44">
          <cell r="J44" t="str">
            <v>GoldBoliden Ronnskar</v>
          </cell>
        </row>
        <row r="45">
          <cell r="J45" t="str">
            <v>GoldC. Hafner GmbH + Co. KG</v>
          </cell>
        </row>
        <row r="46">
          <cell r="J46" t="str">
            <v>GoldCaridad</v>
          </cell>
        </row>
        <row r="47">
          <cell r="J47" t="str">
            <v>GoldCCR</v>
          </cell>
        </row>
        <row r="48">
          <cell r="J48" t="str">
            <v>GoldCCR Refinery - Glencore Canada Corporation</v>
          </cell>
        </row>
        <row r="49">
          <cell r="J49" t="str">
            <v>GoldCendres + M?taux SA</v>
          </cell>
        </row>
        <row r="50">
          <cell r="J50" t="str">
            <v>GoldCendres + Metaux S.A.</v>
          </cell>
        </row>
        <row r="51">
          <cell r="J51" t="str">
            <v>GoldCendres + Métaux S.A.</v>
          </cell>
        </row>
        <row r="52">
          <cell r="J52" t="str">
            <v>GoldCentral Bank of the Philippines Gold Refinery &amp; Mint</v>
          </cell>
        </row>
        <row r="53">
          <cell r="J53" t="str">
            <v>GoldCGR Metalloys Pvt Ltd.</v>
          </cell>
        </row>
        <row r="54">
          <cell r="J54" t="str">
            <v>GoldCHALCO Yunnan Copper Co. Ltd.</v>
          </cell>
        </row>
        <row r="55">
          <cell r="J55" t="str">
            <v>GoldChemmanur Gold Refinery</v>
          </cell>
        </row>
        <row r="56">
          <cell r="J56" t="str">
            <v>GoldChimet S.p.A.</v>
          </cell>
        </row>
        <row r="57">
          <cell r="J57" t="str">
            <v>GoldChina Henan Zhongyuan Gold Smelter</v>
          </cell>
        </row>
        <row r="58">
          <cell r="J58" t="str">
            <v>GoldChina's Shandong Gold Mining Co., Ltd</v>
          </cell>
        </row>
        <row r="59">
          <cell r="J59" t="str">
            <v>GoldChugai Mining</v>
          </cell>
        </row>
        <row r="60">
          <cell r="J60" t="str">
            <v>GoldCoimpa Industrial LTDA</v>
          </cell>
        </row>
        <row r="61">
          <cell r="J61" t="str">
            <v>GoldDaye Non-Ferrous Metals Mining Ltd.</v>
          </cell>
        </row>
        <row r="62">
          <cell r="J62" t="str">
            <v>GoldDEGUSSA</v>
          </cell>
        </row>
        <row r="63">
          <cell r="J63" t="str">
            <v>GoldDegussa Sonne / Mond Goldhandel GmbH</v>
          </cell>
        </row>
        <row r="64">
          <cell r="J64" t="str">
            <v>GoldDijllah Gold Refinery FZC</v>
          </cell>
        </row>
        <row r="65">
          <cell r="J65" t="str">
            <v>GoldDo Sung Corporation</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GoldElite Industech Co., Ltd.</v>
          </cell>
        </row>
        <row r="78">
          <cell r="J78" t="str">
            <v>GoldEmerald Jewel Industry India Limited (Unit 1)</v>
          </cell>
        </row>
        <row r="79">
          <cell r="J79" t="str">
            <v>GoldEmerald Jewel Industry India Limited (Unit 2)</v>
          </cell>
        </row>
        <row r="80">
          <cell r="J80" t="str">
            <v>GoldEmerald Jewel Industry India Limited (Unit 3)</v>
          </cell>
        </row>
        <row r="81">
          <cell r="J81" t="str">
            <v>GoldEmerald Jewel Industry India Limited (Unit 4)</v>
          </cell>
        </row>
        <row r="82">
          <cell r="J82" t="str">
            <v>GoldEmirates Gold DMCC</v>
          </cell>
        </row>
        <row r="83">
          <cell r="J83" t="str">
            <v>GoldFederal State Unitary Enterprise Moscow Special Processing Plant (FSUE MZSS)</v>
          </cell>
        </row>
        <row r="84">
          <cell r="J84" t="str">
            <v>GoldFidelity Printers and Refiners Ltd.</v>
          </cell>
        </row>
        <row r="85">
          <cell r="J85" t="str">
            <v>GoldFSE Novosibirsk Refinery</v>
          </cell>
        </row>
        <row r="86">
          <cell r="J86" t="str">
            <v>GoldFujairah Gold FZC</v>
          </cell>
        </row>
        <row r="87">
          <cell r="J87" t="str">
            <v>GoldFujhara Refinery</v>
          </cell>
        </row>
        <row r="88">
          <cell r="J88" t="str">
            <v>GoldFujian Zijin mining stock company gold smelter</v>
          </cell>
        </row>
        <row r="89">
          <cell r="J89" t="str">
            <v>GoldGasabo Gold Refinery Ltd</v>
          </cell>
        </row>
        <row r="90">
          <cell r="J90" t="str">
            <v>GoldGG Refinery Ltd.</v>
          </cell>
        </row>
        <row r="91">
          <cell r="J91" t="str">
            <v>GoldGGC Gujrat Gold Centre Pvt. Ltd.</v>
          </cell>
        </row>
        <row r="92">
          <cell r="J92" t="str">
            <v>GoldGold by Gold Colombia</v>
          </cell>
        </row>
        <row r="93">
          <cell r="J93" t="str">
            <v>GoldGold Coast Refinery</v>
          </cell>
        </row>
        <row r="94">
          <cell r="J94" t="str">
            <v>GoldGold Mining in Shandong (Laizhou) Limited Company</v>
          </cell>
        </row>
        <row r="95">
          <cell r="J95" t="str">
            <v>GoldGold Refinery of Zijin Mining Group Co., Ltd.</v>
          </cell>
        </row>
        <row r="96">
          <cell r="J96" t="str">
            <v>GoldGreat Wall Precious Metals Co,. LTD.</v>
          </cell>
        </row>
        <row r="97">
          <cell r="J97" t="str">
            <v>GoldGreat Wall Precious Metals Co., Ltd. of CBPM</v>
          </cell>
        </row>
        <row r="98">
          <cell r="J98" t="str">
            <v>GoldGuangdong Gaoyao Co</v>
          </cell>
        </row>
        <row r="99">
          <cell r="J99" t="str">
            <v>GoldGuangdong Jinding Gold Limited</v>
          </cell>
        </row>
        <row r="100">
          <cell r="J100" t="str">
            <v>GoldGujarat Gold Centre</v>
          </cell>
        </row>
        <row r="101">
          <cell r="J101" t="str">
            <v>GoldGuoda Safina High-Tech Environmental Refinery Co., Ltd.</v>
          </cell>
        </row>
        <row r="102">
          <cell r="J102" t="str">
            <v>GoldHangzhou Fuchunjiang Smelting Co., Ltd.</v>
          </cell>
        </row>
        <row r="103">
          <cell r="J103" t="str">
            <v>GoldHeeSung Metal Ltd.</v>
          </cell>
        </row>
        <row r="104">
          <cell r="J104" t="str">
            <v>GoldHeimerle + Meule GmbH</v>
          </cell>
        </row>
        <row r="105">
          <cell r="J105" t="str">
            <v>GoldHenan Zhongyuan Gold Refinery Co., Ltd.</v>
          </cell>
        </row>
        <row r="106">
          <cell r="J106" t="str">
            <v>GoldHenan Zhongyuan Gold Smelter of Zhongjin Gold Co. Ltd.</v>
          </cell>
        </row>
        <row r="107">
          <cell r="J107" t="str">
            <v>GoldHenan Zhongyuan Gold Smelter of Zhongjin Gold Corporation Limited</v>
          </cell>
        </row>
        <row r="108">
          <cell r="J108" t="str">
            <v>GoldHeraeus Germany GmbH Co. KG</v>
          </cell>
        </row>
        <row r="109">
          <cell r="J109" t="str">
            <v>GoldHeraeus Ltd. Hong Kong</v>
          </cell>
        </row>
        <row r="110">
          <cell r="J110" t="str">
            <v>GoldHeraeus Metals Hong Kong Ltd.</v>
          </cell>
        </row>
        <row r="111">
          <cell r="J111" t="str">
            <v>GoldHeraeus Precious Metals GmbH &amp; Co. KG</v>
          </cell>
        </row>
        <row r="112">
          <cell r="J112" t="str">
            <v>GoldHunan Chenzhou Mining Co., Ltd.</v>
          </cell>
        </row>
        <row r="113">
          <cell r="J113" t="str">
            <v>GoldHunan Chenzhou Mining Group Co., Ltd.</v>
          </cell>
        </row>
        <row r="114">
          <cell r="J114" t="str">
            <v>GoldHunan Chenzhou Mining Industry Co. Ltd.</v>
          </cell>
        </row>
        <row r="115">
          <cell r="J115" t="str">
            <v>GoldHunan Guiyang yinxing Nonferrous Smelting Co., Ltd.</v>
          </cell>
        </row>
        <row r="116">
          <cell r="J116" t="str">
            <v>GoldHunan Yu Teng Non-Ferrous Metals Co., Ltd.</v>
          </cell>
        </row>
        <row r="117">
          <cell r="J117" t="str">
            <v>GoldHwaSeong CJ CO., LTD.</v>
          </cell>
        </row>
        <row r="118">
          <cell r="J118" t="str">
            <v>GoldImpala Platinum - Platinum Metals Refinery (PMR)</v>
          </cell>
        </row>
        <row r="119">
          <cell r="J119" t="str">
            <v>GoldImpala Refineries – Platinum Metals Refinery (PMR)</v>
          </cell>
        </row>
        <row r="120">
          <cell r="J120" t="str">
            <v>GoldIndustrial Refining Company</v>
          </cell>
        </row>
        <row r="121">
          <cell r="J121" t="str">
            <v>GoldInner Mongolia Qiankun Gold and Silver Refinery Share Co., Ltd.</v>
          </cell>
        </row>
        <row r="122">
          <cell r="J122" t="str">
            <v>GoldInternational Precious Metal Refiners</v>
          </cell>
        </row>
        <row r="123">
          <cell r="J123" t="str">
            <v>GoldIshifuku Metal Industry Co., Ltd.</v>
          </cell>
        </row>
        <row r="124">
          <cell r="J124" t="str">
            <v>GoldIstanbul Gold Refinery</v>
          </cell>
        </row>
        <row r="125">
          <cell r="J125" t="str">
            <v>GoldItalpreziosi</v>
          </cell>
        </row>
        <row r="126">
          <cell r="J126" t="str">
            <v>GoldJALAN &amp; Company</v>
          </cell>
        </row>
        <row r="127">
          <cell r="J127" t="str">
            <v>GoldJapan Mint</v>
          </cell>
        </row>
        <row r="128">
          <cell r="J128" t="str">
            <v>GoldJCC</v>
          </cell>
        </row>
        <row r="129">
          <cell r="J129" t="str">
            <v>GoldJiangxi Copper Co., Ltd.</v>
          </cell>
        </row>
        <row r="130">
          <cell r="J130" t="str">
            <v>GoldJohnson Matthey Canada</v>
          </cell>
        </row>
        <row r="131">
          <cell r="J131" t="str">
            <v>GoldJohnson Matthey Inc.</v>
          </cell>
        </row>
        <row r="132">
          <cell r="J132" t="str">
            <v>GoldJohnson Matthey Inc. (USA)</v>
          </cell>
        </row>
        <row r="133">
          <cell r="J133" t="str">
            <v>GoldJohnson Matthey Limited</v>
          </cell>
        </row>
        <row r="134">
          <cell r="J134" t="str">
            <v>GoldJSC Ekaterinburg Non-Ferrous Metal Processing Plant</v>
          </cell>
        </row>
        <row r="135">
          <cell r="J135" t="str">
            <v>GoldJSC Novosibirsk Refinery</v>
          </cell>
        </row>
        <row r="136">
          <cell r="J136" t="str">
            <v>GoldJSC Uralelectromed</v>
          </cell>
        </row>
        <row r="137">
          <cell r="J137" t="str">
            <v>GoldJX Nippon Mining &amp; Metals Co., Ltd.</v>
          </cell>
        </row>
        <row r="138">
          <cell r="J138" t="str">
            <v>GoldK.A. Rasmussen</v>
          </cell>
        </row>
        <row r="139">
          <cell r="J139" t="str">
            <v>GoldKaloti Precious Metals</v>
          </cell>
        </row>
        <row r="140">
          <cell r="J140" t="str">
            <v>GoldKazakhmys Smelting LLC</v>
          </cell>
        </row>
        <row r="141">
          <cell r="J141" t="str">
            <v>GoldKazzinc</v>
          </cell>
        </row>
        <row r="142">
          <cell r="J142" t="str">
            <v>GoldKennecott Utah Copper LLC</v>
          </cell>
        </row>
        <row r="143">
          <cell r="J143" t="str">
            <v>GoldKGHM Polska Miedz S.A.</v>
          </cell>
        </row>
        <row r="144">
          <cell r="J144" t="str">
            <v>GoldKGHM Polska Miedz Spolka Akcyjna</v>
          </cell>
        </row>
        <row r="145">
          <cell r="J145" t="str">
            <v>GoldKGHM Polska Miedź Spółka Akcyjna</v>
          </cell>
        </row>
        <row r="146">
          <cell r="J146" t="str">
            <v>GoldKochi daiicihi Yamaminami plant</v>
          </cell>
        </row>
        <row r="147">
          <cell r="J147" t="str">
            <v>GoldKojima Chemicals Co., Ltd.</v>
          </cell>
        </row>
        <row r="148">
          <cell r="J148" t="str">
            <v>GoldKojima Kagaku Yakuhin Co., Ltd</v>
          </cell>
        </row>
        <row r="149">
          <cell r="J149" t="str">
            <v>GoldKombinat Gorniczo Hutniczy Miedz Polska Miedz S.A.</v>
          </cell>
        </row>
        <row r="150">
          <cell r="J150" t="str">
            <v>GoldKorea Zinc Co., Ltd.</v>
          </cell>
        </row>
        <row r="151">
          <cell r="J151" t="str">
            <v>GoldKosak Seiren</v>
          </cell>
        </row>
        <row r="152">
          <cell r="J152" t="str">
            <v>GoldKUC</v>
          </cell>
        </row>
        <row r="153">
          <cell r="J153" t="str">
            <v>GoldKundan Care Products Ltd.</v>
          </cell>
        </row>
        <row r="154">
          <cell r="J154" t="str">
            <v>GoldKyrgyzaltyn JSC</v>
          </cell>
        </row>
        <row r="155">
          <cell r="J155" t="str">
            <v>GoldKyshtym Copper-Electrolytic Plant ZAO</v>
          </cell>
        </row>
        <row r="156">
          <cell r="J156" t="str">
            <v>GoldLa Caridad</v>
          </cell>
        </row>
        <row r="157">
          <cell r="J157" t="str">
            <v>GoldLAIZHOU SHANDONG</v>
          </cell>
        </row>
        <row r="158">
          <cell r="J158" t="str">
            <v>GoldL'azurde Company For Jewelry</v>
          </cell>
        </row>
        <row r="159">
          <cell r="J159" t="str">
            <v>GoldLinBao Gold Mining</v>
          </cell>
        </row>
        <row r="160">
          <cell r="J160" t="str">
            <v>GoldLingbao Gold Co., Ltd.</v>
          </cell>
        </row>
        <row r="161">
          <cell r="J161" t="str">
            <v>GoldLingbao Jinyuan Tonghui Refinery Co., Ltd.</v>
          </cell>
        </row>
        <row r="162">
          <cell r="J162" t="str">
            <v>GoldL'Orfebre S.A.</v>
          </cell>
        </row>
        <row r="163">
          <cell r="J163" t="str">
            <v>GoldLS MnM Inc.</v>
          </cell>
        </row>
        <row r="164">
          <cell r="J164" t="str">
            <v>GoldLT Metal Ltd.</v>
          </cell>
        </row>
        <row r="165">
          <cell r="J165" t="str">
            <v>GoldLuoyang Zijin Yinhui Gold Refinery Co., Ltd.</v>
          </cell>
        </row>
        <row r="166">
          <cell r="J166" t="str">
            <v>GoldLuoyang Zijin Yinhui Gold Smelting</v>
          </cell>
        </row>
        <row r="167">
          <cell r="J167" t="str">
            <v>GoldLuoyang Zijin Yinhui Metal Smelt Co Ltd</v>
          </cell>
        </row>
        <row r="168">
          <cell r="J168" t="str">
            <v>GoldMarsam Metals</v>
          </cell>
        </row>
        <row r="169">
          <cell r="J169" t="str">
            <v>GoldMaterion</v>
          </cell>
        </row>
        <row r="170">
          <cell r="J170" t="str">
            <v>GoldMatsuda Sangyo Co., Ltd.</v>
          </cell>
        </row>
        <row r="171">
          <cell r="J171" t="str">
            <v>GoldMD Overseas</v>
          </cell>
        </row>
        <row r="172">
          <cell r="J172" t="str">
            <v>GoldMEM(Sumitomo Group)</v>
          </cell>
        </row>
        <row r="173">
          <cell r="J173" t="str">
            <v>GoldMetal Concentrators SA (Pty) Ltd.</v>
          </cell>
        </row>
        <row r="174">
          <cell r="J174" t="str">
            <v>GoldMetal?rgica Met-Mex Pe?oles, S.A. de C.V</v>
          </cell>
        </row>
        <row r="175">
          <cell r="J175" t="str">
            <v>GoldMetallix Refining Inc.</v>
          </cell>
        </row>
        <row r="176">
          <cell r="J176" t="str">
            <v>GoldMetallurgie Hoboken Overpelt</v>
          </cell>
        </row>
        <row r="177">
          <cell r="J177" t="str">
            <v>GoldMetalor Switzerland</v>
          </cell>
        </row>
        <row r="178">
          <cell r="J178" t="str">
            <v>GoldMetalor Technologies (Hong Kong) Ltd.</v>
          </cell>
        </row>
        <row r="179">
          <cell r="J179" t="str">
            <v>GoldMetalor Technologies (Singapore) Pte., Ltd.</v>
          </cell>
        </row>
        <row r="180">
          <cell r="J180" t="str">
            <v>GoldMetalor Technologies (Suzhou) Ltd.</v>
          </cell>
        </row>
        <row r="181">
          <cell r="J181" t="str">
            <v>GoldMetalor Technologies S.A.</v>
          </cell>
        </row>
        <row r="182">
          <cell r="J182" t="str">
            <v>GoldMetalor USA Refining Corporation</v>
          </cell>
        </row>
        <row r="183">
          <cell r="J183" t="str">
            <v>GoldMetalurgica Met-Mex Penoles S.A. De C.V.</v>
          </cell>
        </row>
        <row r="184">
          <cell r="J184" t="str">
            <v>GoldMetalúrgica Met-Mex Peñoles S.A. De C.V.</v>
          </cell>
        </row>
        <row r="185">
          <cell r="J185" t="str">
            <v>GoldMet-Mex Pe?oles, S.A.</v>
          </cell>
        </row>
        <row r="186">
          <cell r="J186" t="str">
            <v>GoldMet-Mex Penoles, S.A.</v>
          </cell>
        </row>
        <row r="187">
          <cell r="J187" t="str">
            <v>GoldMinera Titan del Peru SRL (MTP) - Belen Plant</v>
          </cell>
        </row>
        <row r="188">
          <cell r="J188" t="str">
            <v>GoldMinera Titán del Perú SRL (MTP) - Belen Plant</v>
          </cell>
        </row>
        <row r="189">
          <cell r="J189" t="str">
            <v>GoldMitsubishi Materials Corporation</v>
          </cell>
        </row>
        <row r="190">
          <cell r="J190" t="str">
            <v>GoldMitsui Kinzoku Co., Ltd.</v>
          </cell>
        </row>
        <row r="191">
          <cell r="J191" t="str">
            <v>GoldMitsui Mining and Smelting Co., Ltd.</v>
          </cell>
        </row>
        <row r="192">
          <cell r="J192" t="str">
            <v>GoldMKS PAMP SA</v>
          </cell>
        </row>
        <row r="193">
          <cell r="J193" t="str">
            <v>GoldMMTC-PAMP India Pvt., Ltd.</v>
          </cell>
        </row>
        <row r="194">
          <cell r="J194" t="str">
            <v>GoldModeltech Sdn Bhd</v>
          </cell>
        </row>
        <row r="195">
          <cell r="J195" t="str">
            <v>GoldMorris and Watson</v>
          </cell>
        </row>
        <row r="196">
          <cell r="J196" t="str">
            <v>GoldMoscow Special Alloys Processing Plant</v>
          </cell>
        </row>
        <row r="197">
          <cell r="J197" t="str">
            <v>GoldNadir Metal Rafineri San. Ve Tic. A.S.</v>
          </cell>
        </row>
        <row r="198">
          <cell r="J198" t="str">
            <v>GoldNadir Metal Rafineri San. Ve Tic. A.Ş.</v>
          </cell>
        </row>
        <row r="199">
          <cell r="J199" t="str">
            <v>GoldNavoi Mining and Metallurgical Combinat</v>
          </cell>
        </row>
        <row r="200">
          <cell r="J200" t="str">
            <v>GoldNH Recytech Company</v>
          </cell>
        </row>
        <row r="201">
          <cell r="J201" t="str">
            <v>GoldNihon Material Co., Ltd.</v>
          </cell>
        </row>
        <row r="202">
          <cell r="J202" t="str">
            <v>GoldNOBLE METAL SERVICES</v>
          </cell>
        </row>
        <row r="203">
          <cell r="J203" t="str">
            <v>GoldNohon Material Corporation</v>
          </cell>
        </row>
        <row r="204">
          <cell r="J204" t="str">
            <v>GoldNorddeutsche Affinererie AG</v>
          </cell>
        </row>
        <row r="205">
          <cell r="J205" t="str">
            <v>GoldOgussa Osterreichische Gold- und Silber-Scheideanstalt GmbH</v>
          </cell>
        </row>
        <row r="206">
          <cell r="J206" t="str">
            <v>GoldÖgussa Österreichische Gold- und Silber-Scheideanstalt GmbH</v>
          </cell>
        </row>
        <row r="207">
          <cell r="J207" t="str">
            <v>GoldOhura Precious Metal Industry Co., Ltd.</v>
          </cell>
        </row>
        <row r="208">
          <cell r="J208" t="str">
            <v>GoldOJSC "The Gulidov Krasnoyarsk Non-Ferrous Metals Plant" (OJSC Krastsvetmet)</v>
          </cell>
        </row>
        <row r="209">
          <cell r="J209" t="str">
            <v>GoldOJSC Krastsvetmet</v>
          </cell>
        </row>
        <row r="210">
          <cell r="J210" t="str">
            <v>GoldOJSC Novosibirsk Refinery</v>
          </cell>
        </row>
        <row r="211">
          <cell r="J211" t="str">
            <v>GoldPAMP S.A.</v>
          </cell>
        </row>
        <row r="212">
          <cell r="J212" t="str">
            <v>GoldPan Pacific Copper Co Ltd.</v>
          </cell>
        </row>
        <row r="213">
          <cell r="J213" t="str">
            <v>GoldPease &amp; Curren</v>
          </cell>
        </row>
        <row r="214">
          <cell r="J214" t="str">
            <v>GoldPenglai Penggang Gold Industry Co., Ltd.</v>
          </cell>
        </row>
        <row r="215">
          <cell r="J215" t="str">
            <v>GoldPerth Mint</v>
          </cell>
        </row>
        <row r="216">
          <cell r="J216" t="str">
            <v>GoldPerth Mint (ANZ)</v>
          </cell>
        </row>
        <row r="217">
          <cell r="J217" t="str">
            <v>GoldPlanta Recuperadora de Metales SpA</v>
          </cell>
        </row>
        <row r="218">
          <cell r="J218" t="str">
            <v>GoldPrioksky Plant of Non-Ferrous Metals</v>
          </cell>
        </row>
        <row r="219">
          <cell r="J219" t="str">
            <v>GoldProduits Artistiques de Métaux</v>
          </cell>
        </row>
        <row r="220">
          <cell r="J220" t="str">
            <v>GoldPT Aneka Tambang (Persero) Tbk</v>
          </cell>
        </row>
        <row r="221">
          <cell r="J221" t="str">
            <v>GoldPX Precinox S.A.</v>
          </cell>
        </row>
        <row r="222">
          <cell r="J222" t="str">
            <v>GoldPX Précinox S.A.</v>
          </cell>
        </row>
        <row r="223">
          <cell r="J223" t="str">
            <v>GoldQG Refining, LLC</v>
          </cell>
        </row>
        <row r="224">
          <cell r="J224" t="str">
            <v>GoldRand Refinery (Pty) Ltd.</v>
          </cell>
        </row>
        <row r="225">
          <cell r="J225" t="str">
            <v>GoldRefinery LS-Nikko Copper Inc.</v>
          </cell>
        </row>
        <row r="226">
          <cell r="J226" t="str">
            <v>GoldRefinery of Seemine Gold Co., Ltd.</v>
          </cell>
        </row>
        <row r="227">
          <cell r="J227" t="str">
            <v>GoldRemondis Argentia B.V.</v>
          </cell>
        </row>
        <row r="228">
          <cell r="J228" t="str">
            <v>GoldREMONDIS PMR B.V.</v>
          </cell>
        </row>
        <row r="229">
          <cell r="J229" t="str">
            <v>GoldRoyal Canadian Mint</v>
          </cell>
        </row>
        <row r="230">
          <cell r="J230" t="str">
            <v>GoldSAAMP</v>
          </cell>
        </row>
        <row r="231">
          <cell r="J231" t="str">
            <v>GoldSabin Metal Corp.</v>
          </cell>
        </row>
        <row r="232">
          <cell r="J232" t="str">
            <v>GoldSafimet S.p.A</v>
          </cell>
        </row>
        <row r="233">
          <cell r="J233" t="str">
            <v>GoldSAFINA A.S.</v>
          </cell>
        </row>
        <row r="234">
          <cell r="J234" t="str">
            <v>GoldSaganoseki Smelter &amp; Refinery</v>
          </cell>
        </row>
        <row r="235">
          <cell r="J235" t="str">
            <v>GoldSai Refinery</v>
          </cell>
        </row>
        <row r="236">
          <cell r="J236" t="str">
            <v>GoldSam Precious Metals</v>
          </cell>
        </row>
        <row r="237">
          <cell r="J237" t="str">
            <v>GoldSAM Precious Metals FZ-LLC</v>
          </cell>
        </row>
        <row r="238">
          <cell r="J238" t="str">
            <v>GoldSamdok Metal</v>
          </cell>
        </row>
        <row r="239">
          <cell r="J239" t="str">
            <v>GoldSamduck Precious Metals</v>
          </cell>
        </row>
        <row r="240">
          <cell r="J240" t="str">
            <v>GoldSamwon Metals Corp.</v>
          </cell>
        </row>
        <row r="241">
          <cell r="J241" t="str">
            <v>GoldSD (Samdok) Metal</v>
          </cell>
        </row>
        <row r="242">
          <cell r="J242" t="str">
            <v>GoldSEMPSA Joyeria Plateria S.A.</v>
          </cell>
        </row>
        <row r="243">
          <cell r="J243" t="str">
            <v>GoldSEMPSA Joyería Platería S.A.</v>
          </cell>
        </row>
        <row r="244">
          <cell r="J244" t="str">
            <v>GoldSempsa JP (Cookson Sempsa)</v>
          </cell>
        </row>
        <row r="245">
          <cell r="J245" t="str">
            <v>GoldShan Dong Huangjin</v>
          </cell>
        </row>
        <row r="246">
          <cell r="J246" t="str">
            <v>GoldShandong Gold Mine(Laizhou) Smelter Co., Ltd.</v>
          </cell>
        </row>
        <row r="247">
          <cell r="J247" t="str">
            <v>GoldShandong Gold Smelting Co., Ltd.</v>
          </cell>
        </row>
        <row r="248">
          <cell r="J248" t="str">
            <v>GoldShandong Guoda Gold Co., Ltd.</v>
          </cell>
        </row>
        <row r="249">
          <cell r="J249" t="str">
            <v>Goldshandong huangjin</v>
          </cell>
        </row>
        <row r="250">
          <cell r="J250" t="str">
            <v>GoldShandong Humon Smelting Co., Ltd.</v>
          </cell>
        </row>
        <row r="251">
          <cell r="J251" t="str">
            <v>GoldShandong middlings JinYe group Co., LTD</v>
          </cell>
        </row>
        <row r="252">
          <cell r="J252" t="str">
            <v>GoldShandong Tarzan Bio-Gold Industry Co., Ltd.</v>
          </cell>
        </row>
        <row r="253">
          <cell r="J253" t="str">
            <v>GoldShandong Tiancheng Biological Gold Industrial Co., Ltd.</v>
          </cell>
        </row>
        <row r="254">
          <cell r="J254" t="str">
            <v>GoldShandong Zhaojin Gold &amp; Silver Refinery Co., Ltd.</v>
          </cell>
        </row>
        <row r="255">
          <cell r="J255" t="str">
            <v>GoldShangdong Gold (Laizhou)</v>
          </cell>
        </row>
        <row r="256">
          <cell r="J256" t="str">
            <v>GoldShenzhen CuiLu Gold Co., Ltd.</v>
          </cell>
        </row>
        <row r="257">
          <cell r="J257" t="str">
            <v>GoldSHENZHEN JINJUNWEI RESOURCE COMPREHENSIVE DEVELOPMENT CO., LTD.</v>
          </cell>
        </row>
        <row r="258">
          <cell r="J258" t="str">
            <v>GoldShenzhen Zhonghenglong Real Industry Co., Ltd.</v>
          </cell>
        </row>
        <row r="259">
          <cell r="J259" t="str">
            <v>GoldShirpur Gold Refinery Ltd.</v>
          </cell>
        </row>
        <row r="260">
          <cell r="J260" t="str">
            <v>GoldShonan Plant Tanaka Kikinzoku</v>
          </cell>
        </row>
        <row r="261">
          <cell r="J261" t="str">
            <v>GoldShyolkovsky</v>
          </cell>
        </row>
        <row r="262">
          <cell r="J262" t="str">
            <v>GoldSichuan Tianze Precious Metals Co., Ltd.</v>
          </cell>
        </row>
        <row r="263">
          <cell r="J263" t="str">
            <v>GoldSingapore Tanaka</v>
          </cell>
        </row>
        <row r="264">
          <cell r="J264" t="str">
            <v>GoldSingway Technology Co., Ltd.</v>
          </cell>
        </row>
        <row r="265">
          <cell r="J265" t="str">
            <v>GoldSMM</v>
          </cell>
        </row>
        <row r="266">
          <cell r="J266" t="str">
            <v>GoldSOE Shyolkovsky Factory of Secondary Precious Metals</v>
          </cell>
        </row>
        <row r="267">
          <cell r="J267" t="str">
            <v>GoldSolar Applied Materials Technology Corp.</v>
          </cell>
        </row>
        <row r="268">
          <cell r="J268" t="str">
            <v>GoldSOLAR CHEMICALAPPLIED MATERIALS TECHNOLOGY (KUN SHAN)</v>
          </cell>
        </row>
        <row r="269">
          <cell r="J269" t="str">
            <v>GoldSolartech</v>
          </cell>
        </row>
        <row r="270">
          <cell r="J270" t="str">
            <v>GoldSovereign Metals</v>
          </cell>
        </row>
        <row r="271">
          <cell r="J271" t="str">
            <v>GoldState Research Institute Center for Physical Sciences and Technology</v>
          </cell>
        </row>
        <row r="272">
          <cell r="J272" t="str">
            <v>GoldSudan Gold Refinery</v>
          </cell>
        </row>
        <row r="273">
          <cell r="J273" t="str">
            <v>GoldSumitomo Kinzoku Kozan K.K.</v>
          </cell>
        </row>
        <row r="274">
          <cell r="J274" t="str">
            <v>GoldSumitomo Metal Mining Co., Ltd.</v>
          </cell>
        </row>
        <row r="275">
          <cell r="J275" t="str">
            <v>GoldSungEel HiMetal Co., Ltd.</v>
          </cell>
        </row>
        <row r="276">
          <cell r="J276" t="str">
            <v>GoldSungEel HiTech</v>
          </cell>
        </row>
        <row r="277">
          <cell r="J277" t="str">
            <v>GoldSuper Dragon Technology Co., Ltd.</v>
          </cell>
        </row>
        <row r="278">
          <cell r="J278" t="str">
            <v>GoldT.C.A S.p.A</v>
          </cell>
        </row>
        <row r="279">
          <cell r="J279" t="str">
            <v>GoldTakehara Refinery</v>
          </cell>
        </row>
        <row r="280">
          <cell r="J280" t="str">
            <v>GoldTamano Smelter</v>
          </cell>
        </row>
        <row r="281">
          <cell r="J281" t="str">
            <v>GoldTanaka Denshi Kogyo K.K</v>
          </cell>
        </row>
        <row r="282">
          <cell r="J282" t="str">
            <v>GoldTanaka Electronics (Hong Kong) Pte. Ltd.</v>
          </cell>
        </row>
        <row r="283">
          <cell r="J283" t="str">
            <v>GoldTANAKA Electronics (Malaysia) SDN. BHD.</v>
          </cell>
        </row>
        <row r="284">
          <cell r="J284" t="str">
            <v>GoldTanaka Electronics (Singapore) Pte. Ltd.</v>
          </cell>
        </row>
        <row r="285">
          <cell r="J285" t="str">
            <v>GoldTanaka Kikinzoku International</v>
          </cell>
        </row>
        <row r="286">
          <cell r="J286" t="str">
            <v>GoldTanaka Kikinzoku Kogyo K.K</v>
          </cell>
        </row>
        <row r="287">
          <cell r="J287" t="str">
            <v>GoldTanaka Kikinzoku Kogyo K.K.</v>
          </cell>
        </row>
        <row r="288">
          <cell r="J288" t="str">
            <v>GoldTanaka Precious Metals</v>
          </cell>
        </row>
        <row r="289">
          <cell r="J289" t="str">
            <v>GoldThe Great Wall Gold and Silver Refinery of China</v>
          </cell>
        </row>
        <row r="290">
          <cell r="J290" t="str">
            <v>GoldThe Perth Mint</v>
          </cell>
        </row>
        <row r="291">
          <cell r="J291" t="str">
            <v>GoldThe Refinery of Shandong Gold Mining Co., Ltd.</v>
          </cell>
        </row>
        <row r="292">
          <cell r="J292" t="str">
            <v>GoldTITAN COMPANY LIMITED, JEWELLERY DIVISION</v>
          </cell>
        </row>
        <row r="293">
          <cell r="J293" t="str">
            <v>GoldTokuriki Honten Co., Ltd.</v>
          </cell>
        </row>
        <row r="294">
          <cell r="J294" t="str">
            <v>GoldTongling Nonferrous Metals Group Co., Ltd.</v>
          </cell>
        </row>
        <row r="295">
          <cell r="J295" t="str">
            <v>GoldTongLing Nonferrous Metals Group Holdings Co., Ltd.</v>
          </cell>
        </row>
        <row r="296">
          <cell r="J296" t="str">
            <v>GoldTony Goetz NV</v>
          </cell>
        </row>
        <row r="297">
          <cell r="J297" t="str">
            <v>GoldTOO Tau-Ken-Altyn</v>
          </cell>
        </row>
        <row r="298">
          <cell r="J298" t="str">
            <v>GoldTorecom</v>
          </cell>
        </row>
        <row r="299">
          <cell r="J299" t="str">
            <v>GoldUbro-Union of Brazilian Refiners</v>
          </cell>
        </row>
        <row r="300">
          <cell r="J300" t="str">
            <v>GoldUmicore Precious Metals Refining Hoboken</v>
          </cell>
        </row>
        <row r="301">
          <cell r="J301" t="str">
            <v>GoldUmicore Precious Metals Thailand</v>
          </cell>
        </row>
        <row r="302">
          <cell r="J302" t="str">
            <v>GoldUmicore S.A. Business Unit Precious Metals Refining</v>
          </cell>
        </row>
        <row r="303">
          <cell r="J303" t="str">
            <v>GoldUnited Precious Metal Refining, Inc.</v>
          </cell>
        </row>
        <row r="304">
          <cell r="J304" t="str">
            <v>GoldValcambi S.A.</v>
          </cell>
        </row>
        <row r="305">
          <cell r="J305" t="str">
            <v>GoldWEEEREFINING</v>
          </cell>
        </row>
        <row r="306">
          <cell r="J306" t="str">
            <v>GoldWestern Australian Mint (T/a The Perth Mint)</v>
          </cell>
        </row>
        <row r="307">
          <cell r="J307" t="str">
            <v>GoldWIELAND Edelmetalle GmbH</v>
          </cell>
        </row>
        <row r="308">
          <cell r="J308" t="str">
            <v>GoldWilliams Advanced Materials</v>
          </cell>
        </row>
        <row r="309">
          <cell r="J309" t="str">
            <v>GoldXstrata</v>
          </cell>
        </row>
        <row r="310">
          <cell r="J310" t="str">
            <v>GoldYamakin Co., Ltd.</v>
          </cell>
        </row>
        <row r="311">
          <cell r="J311" t="str">
            <v>GoldYamamoto Precious Co., Ltd.</v>
          </cell>
        </row>
        <row r="312">
          <cell r="J312" t="str">
            <v>GoldYamamoto Precious Metal Co., Ltd.</v>
          </cell>
        </row>
        <row r="313">
          <cell r="J313" t="str">
            <v>GoldYamamoto Precision Metals</v>
          </cell>
        </row>
        <row r="314">
          <cell r="J314" t="str">
            <v>GoldYantai NUS Safina tech environmental Refinery Co. Ltd.</v>
          </cell>
        </row>
        <row r="315">
          <cell r="J315" t="str">
            <v>GoldYilida Resources Technology Co., Ltd.</v>
          </cell>
        </row>
        <row r="316">
          <cell r="J316" t="str">
            <v>GoldYokohama Metal Co., Ltd.</v>
          </cell>
        </row>
        <row r="317">
          <cell r="J317" t="str">
            <v>GoldYunnan Copper Industry Co., Ltd.</v>
          </cell>
        </row>
        <row r="318">
          <cell r="J318" t="str">
            <v>GoldZhao Jin Mining Industry Co Ltd</v>
          </cell>
        </row>
        <row r="319">
          <cell r="J319" t="str">
            <v>GoldZhao Yuan Gold Mine</v>
          </cell>
        </row>
        <row r="320">
          <cell r="J320" t="str">
            <v>GoldZhao Yuan Gold Smelter of ZhongJin</v>
          </cell>
        </row>
        <row r="321">
          <cell r="J321" t="str">
            <v>GoldZhao Yuan Jin Kuang</v>
          </cell>
        </row>
        <row r="322">
          <cell r="J322" t="str">
            <v>GoldZhaojin Mining Industry Co., Ltd.</v>
          </cell>
        </row>
        <row r="323">
          <cell r="J323" t="str">
            <v>Goldzhaojinjinyinyelian</v>
          </cell>
        </row>
        <row r="324">
          <cell r="J324" t="str">
            <v>GoldZhaoyuan Gold Group</v>
          </cell>
        </row>
        <row r="325">
          <cell r="J325" t="str">
            <v>GoldZhongjin Gold Corporation Limited</v>
          </cell>
        </row>
        <row r="326">
          <cell r="J326" t="str">
            <v>GoldZhongyuan Gold Smelter of Zhongjin Gold Corporation</v>
          </cell>
        </row>
        <row r="327">
          <cell r="J327" t="str">
            <v>GoldZijin Kuang Ye Refinery</v>
          </cell>
        </row>
        <row r="328">
          <cell r="J328" t="str">
            <v>GoldZijin Mining Industry Corporation</v>
          </cell>
        </row>
        <row r="329">
          <cell r="J329" t="str">
            <v>GoldSmelter not listed</v>
          </cell>
        </row>
        <row r="330">
          <cell r="J330" t="str">
            <v>GoldSmelter not yet identified</v>
          </cell>
        </row>
        <row r="331">
          <cell r="J331" t="str">
            <v>Tantalum5D Production OU</v>
          </cell>
        </row>
        <row r="332">
          <cell r="J332" t="str">
            <v>Tantalum5D Production OÜ</v>
          </cell>
        </row>
        <row r="333">
          <cell r="J333" t="str">
            <v>TantalumAMG Brasil</v>
          </cell>
        </row>
        <row r="334">
          <cell r="J334" t="str">
            <v>TantalumConghua Tantalum and Niobium Smeltry</v>
          </cell>
        </row>
        <row r="335">
          <cell r="J335" t="str">
            <v>TantalumD Block Metals, LLC</v>
          </cell>
        </row>
        <row r="336">
          <cell r="J336" t="str">
            <v>TantalumF &amp; X</v>
          </cell>
        </row>
        <row r="337">
          <cell r="J337" t="str">
            <v>TantalumF&amp;X Electro-Materials Ltd.</v>
          </cell>
        </row>
        <row r="338">
          <cell r="J338" t="str">
            <v>TantalumFIR Metals &amp; Resource Ltd.</v>
          </cell>
        </row>
        <row r="339">
          <cell r="J339" t="str">
            <v>TantalumGlobal Advanced Metals Aizu</v>
          </cell>
        </row>
        <row r="340">
          <cell r="J340" t="str">
            <v>TantalumGlobal Advanced Metals Boyertown</v>
          </cell>
        </row>
        <row r="341">
          <cell r="J341" t="str">
            <v>TantalumGuangdong Rising Rare Metals-EO Materials Ltd.</v>
          </cell>
        </row>
        <row r="342">
          <cell r="J342" t="str">
            <v>TantalumGuangdong Zhiyuan New Material Co., Ltd.</v>
          </cell>
        </row>
        <row r="343">
          <cell r="J343" t="str">
            <v>TantalumH.C. Starck Co., Ltd.</v>
          </cell>
        </row>
        <row r="344">
          <cell r="J344" t="str">
            <v>TantalumH.C. Starck Inc.</v>
          </cell>
        </row>
        <row r="345">
          <cell r="J345" t="str">
            <v>TantalumH.C. Starck Ltd.</v>
          </cell>
        </row>
        <row r="346">
          <cell r="J346" t="str">
            <v>TantalumH.C. Starck Smelting GmbH &amp; Co. KG</v>
          </cell>
        </row>
        <row r="347">
          <cell r="J347" t="str">
            <v>TantalumH.C. Starck Tantalum and Niobium GmbH</v>
          </cell>
        </row>
        <row r="348">
          <cell r="J348" t="str">
            <v>TantalumHengyang King Xing Lifeng New Materials Co., Ltd.</v>
          </cell>
        </row>
        <row r="349">
          <cell r="J349" t="str">
            <v>TantalumJiangxi Dinghai Tantalum &amp; Niobium Co., Ltd.</v>
          </cell>
        </row>
        <row r="350">
          <cell r="J350" t="str">
            <v>TantalumJiangxi Sanshi Nonferrous Metals Co., Ltd</v>
          </cell>
        </row>
        <row r="351">
          <cell r="J351" t="str">
            <v>TantalumJiangxi Suns Nonferrous Materials Co. Ltd.</v>
          </cell>
        </row>
        <row r="352">
          <cell r="J352" t="str">
            <v>TantalumJiangxi Tuohong New Raw Material</v>
          </cell>
        </row>
        <row r="353">
          <cell r="J353" t="str">
            <v>TantalumJiuJiang JinXin Nonferrous Metals Co., Ltd.</v>
          </cell>
        </row>
        <row r="354">
          <cell r="J354" t="str">
            <v>TantalumJiujiang Nonferrous Metals Smelting Company Limited</v>
          </cell>
        </row>
        <row r="355">
          <cell r="J355" t="str">
            <v>TantalumJiujiang Tanbre Co., Ltd.</v>
          </cell>
        </row>
        <row r="356">
          <cell r="J356" t="str">
            <v>TantalumJiujiang Zhongao Tantalum &amp; Niobium Co., Ltd.</v>
          </cell>
        </row>
        <row r="357">
          <cell r="J357" t="str">
            <v>TantalumKEMET Blue Metals</v>
          </cell>
        </row>
        <row r="358">
          <cell r="J358" t="str">
            <v>TantalumKEMET de Mexico</v>
          </cell>
        </row>
        <row r="359">
          <cell r="J359" t="str">
            <v>TantalumLSM Brasil S.A.</v>
          </cell>
        </row>
        <row r="360">
          <cell r="J360" t="str">
            <v>TantalumMaterion Newton Inc.</v>
          </cell>
        </row>
        <row r="361">
          <cell r="J361" t="str">
            <v>TantalumMetallurgical Products India Pvt. Ltd. (MPIL)</v>
          </cell>
        </row>
        <row r="362">
          <cell r="J362" t="str">
            <v>TantalumMetallurgical Products India Pvt., Ltd.</v>
          </cell>
        </row>
        <row r="363">
          <cell r="J363" t="str">
            <v>TantalumMineracao Taboca S.A.</v>
          </cell>
        </row>
        <row r="364">
          <cell r="J364" t="str">
            <v>TantalumMineração Taboca S.A.</v>
          </cell>
        </row>
        <row r="365">
          <cell r="J365" t="str">
            <v>TantalumMineracao Taboca SA</v>
          </cell>
        </row>
        <row r="366">
          <cell r="J366" t="str">
            <v>TantalumMitsui Mining &amp; Smelting</v>
          </cell>
        </row>
        <row r="367">
          <cell r="J367" t="str">
            <v>TantalumMitsui Mining and Smelting Co., Ltd.</v>
          </cell>
        </row>
        <row r="368">
          <cell r="J368" t="str">
            <v>TantalumMolycorp Silmet A.S.</v>
          </cell>
        </row>
        <row r="369">
          <cell r="J369" t="str">
            <v>TantalumNingxia Non-Ferrous Metal Smeltery</v>
          </cell>
        </row>
        <row r="370">
          <cell r="J370" t="str">
            <v>TantalumNingxia Orient Tantalum Industry Co., Ltd.</v>
          </cell>
        </row>
        <row r="371">
          <cell r="J371" t="str">
            <v>TantalumNPM Silmet AS</v>
          </cell>
        </row>
        <row r="372">
          <cell r="J372" t="str">
            <v>TantalumPowerX Ltd.</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TantalumYancheng Jinye New Material Technology Co., Ltd.</v>
          </cell>
        </row>
        <row r="393">
          <cell r="J393" t="str">
            <v>TantalumYanling Jincheng Tantalum &amp; Niobium Co., Ltd.</v>
          </cell>
        </row>
        <row r="394">
          <cell r="J394" t="str">
            <v>TantalumYanling Jincheng Tantalum Co., Ltd.</v>
          </cell>
        </row>
        <row r="395">
          <cell r="J395" t="str">
            <v>Tantalumタニオビス・ジャパン株式会社</v>
          </cell>
        </row>
        <row r="396">
          <cell r="J396" t="str">
            <v>TantalumSmelter not listed</v>
          </cell>
        </row>
        <row r="397">
          <cell r="J397" t="str">
            <v>TantalumSmelter not yet identified</v>
          </cell>
        </row>
        <row r="398">
          <cell r="J398" t="str">
            <v>TinAlent plc</v>
          </cell>
        </row>
        <row r="399">
          <cell r="J399" t="str">
            <v>TinAlpha Assembly Solutions Inc</v>
          </cell>
        </row>
        <row r="400">
          <cell r="J400" t="str">
            <v>TinAlpha Metals</v>
          </cell>
        </row>
        <row r="401">
          <cell r="J401" t="str">
            <v>TinAlpha Metals Korea Ltd.</v>
          </cell>
        </row>
        <row r="402">
          <cell r="J402" t="str">
            <v>TinAlpha Metals Taiwan</v>
          </cell>
        </row>
        <row r="403">
          <cell r="J403" t="str">
            <v>TinAn Vinh Joint Stock Mineral Processing Company</v>
          </cell>
        </row>
        <row r="404">
          <cell r="J404" t="str">
            <v>TinAurubis Beerse</v>
          </cell>
        </row>
        <row r="405">
          <cell r="J405" t="str">
            <v>TinAurubis Berango</v>
          </cell>
        </row>
        <row r="406">
          <cell r="J406" t="str">
            <v>TinChengfeng Metals Co Pte Ltd</v>
          </cell>
        </row>
        <row r="407">
          <cell r="J407" t="str">
            <v>TinChenzhou Yun Xiang mining limited liability company</v>
          </cell>
        </row>
        <row r="408">
          <cell r="J408" t="str">
            <v>TinChenzhou Yunxiang Mining and Metallurgy Co., Ltd.</v>
          </cell>
        </row>
        <row r="409">
          <cell r="J409" t="str">
            <v>TinChifeng Dajingzi Tin Industry Co., Ltd.</v>
          </cell>
        </row>
        <row r="410">
          <cell r="J410" t="str">
            <v>TinChina Tin (Hechi)</v>
          </cell>
        </row>
        <row r="411">
          <cell r="J411" t="str">
            <v>TinChina Tin Group Co., Ltd.</v>
          </cell>
        </row>
        <row r="412">
          <cell r="J412" t="str">
            <v>TinChina Tin Lai Ben Smelter Co., Ltd.</v>
          </cell>
        </row>
        <row r="413">
          <cell r="J413" t="str">
            <v>TinChina Yunnan Tin Co Ltd.</v>
          </cell>
        </row>
        <row r="414">
          <cell r="J414" t="str">
            <v>TinCookson</v>
          </cell>
        </row>
        <row r="415">
          <cell r="J415" t="str">
            <v>TinCookson (Alpha Metals Taiwan)</v>
          </cell>
        </row>
        <row r="416">
          <cell r="J416" t="str">
            <v>TinCookson Alpha Metals (Shenzhen) Co., Ltd.</v>
          </cell>
        </row>
        <row r="417">
          <cell r="J417" t="str">
            <v>TinCRM Fundicao De Metais E Comercio De Equipamentos Eletronicos Do Brasil Ltda</v>
          </cell>
        </row>
        <row r="418">
          <cell r="J418" t="str">
            <v>TinCRM Fundição De Metais E Comércio De Equipamentos Eletrônicos Do Brasil Ltda</v>
          </cell>
        </row>
        <row r="419">
          <cell r="J419" t="str">
            <v>TinCRM Synergies</v>
          </cell>
        </row>
        <row r="420">
          <cell r="J420" t="str">
            <v>TinCV Serumpun Sebalai</v>
          </cell>
        </row>
        <row r="421">
          <cell r="J421" t="str">
            <v>TinCV Tiga Sekawan</v>
          </cell>
        </row>
        <row r="422">
          <cell r="J422" t="str">
            <v>TinDongguan Best Alloys Co., Ltd.</v>
          </cell>
        </row>
        <row r="423">
          <cell r="J423" t="str">
            <v>TinDongguan CiEXPO Environmental Engineering Co., Ltd.</v>
          </cell>
        </row>
        <row r="424">
          <cell r="J424" t="str">
            <v>TinDongGuan DaLang BaoTai Solder Products Factory</v>
          </cell>
        </row>
        <row r="425">
          <cell r="J425" t="str">
            <v>TinDowa</v>
          </cell>
        </row>
        <row r="426">
          <cell r="J426" t="str">
            <v>TinDowa Metaltech Co., Ltd.</v>
          </cell>
        </row>
        <row r="427">
          <cell r="J427" t="str">
            <v>TinElectro-Mechanical Facility of the Cao Bang Minerals &amp; Metallurgy Joint Stock Company</v>
          </cell>
        </row>
        <row r="428">
          <cell r="J428" t="str">
            <v>TinEM Vinto</v>
          </cell>
        </row>
        <row r="429">
          <cell r="J429" t="str">
            <v>TinEmpresa Metalúrgica Vinto</v>
          </cell>
        </row>
        <row r="430">
          <cell r="J430" t="str">
            <v>TinEmpressa Nacional de Fundiciones (ENAF)</v>
          </cell>
        </row>
        <row r="431">
          <cell r="J431" t="str">
            <v>TinENAF</v>
          </cell>
        </row>
        <row r="432">
          <cell r="J432" t="str">
            <v>TinEstanho de Rondonia S.A.</v>
          </cell>
        </row>
        <row r="433">
          <cell r="J433" t="str">
            <v>TinEstanho de Rondônia S.A.</v>
          </cell>
        </row>
        <row r="434">
          <cell r="J434" t="str">
            <v>TinFabrica Auricchio</v>
          </cell>
        </row>
        <row r="435">
          <cell r="J435" t="str">
            <v>TinFábrica Auricchio</v>
          </cell>
        </row>
        <row r="436">
          <cell r="J436" t="str">
            <v>TinFabrica Auricchio Industria e Comercio Ltda.</v>
          </cell>
        </row>
        <row r="437">
          <cell r="J437" t="str">
            <v>TinFenix Metals</v>
          </cell>
        </row>
        <row r="438">
          <cell r="J438" t="str">
            <v>TinFunsur Smelter</v>
          </cell>
        </row>
        <row r="439">
          <cell r="J439" t="str">
            <v>TinGejiu City Datun Chengfeng Smelter</v>
          </cell>
        </row>
        <row r="440">
          <cell r="J440" t="str">
            <v>TinGejiu City Fuxiang Industry and Trade Co., Ltd.</v>
          </cell>
        </row>
        <row r="441">
          <cell r="J441" t="str">
            <v>TinGejiu Fuxiang Gongmao Co., Ltd.</v>
          </cell>
        </row>
        <row r="442">
          <cell r="J442" t="str">
            <v>TinGejiu Kai Meng Industry and Trade LLC</v>
          </cell>
        </row>
        <row r="443">
          <cell r="J443" t="str">
            <v>TinGejiu Non-Ferrous Metal Processing Co., Ltd.</v>
          </cell>
        </row>
        <row r="444">
          <cell r="J444" t="str">
            <v>TinGejiu Yunxin Nonferrous Electrolysis Co., Ltd.</v>
          </cell>
        </row>
        <row r="445">
          <cell r="J445" t="str">
            <v>TinGejiu Zi-Li</v>
          </cell>
        </row>
        <row r="446">
          <cell r="J446" t="str">
            <v>TinGejiu Zili Mining And Metallurgy Co., Ltd.</v>
          </cell>
        </row>
        <row r="447">
          <cell r="J447" t="str">
            <v>TinGlobal Advanced Metals Greenbushes Pty Ltd.</v>
          </cell>
        </row>
        <row r="448">
          <cell r="J448" t="str">
            <v>TinGuang Xi Liu Xhou</v>
          </cell>
        </row>
        <row r="449">
          <cell r="J449" t="str">
            <v>TinGuang Xi Liu Zhou</v>
          </cell>
        </row>
        <row r="450">
          <cell r="J450" t="str">
            <v>TinGuangdong Hanhe Non-Ferrous Metal Co., Ltd.</v>
          </cell>
        </row>
        <row r="451">
          <cell r="J451" t="str">
            <v>TinGuangXi China Tin</v>
          </cell>
        </row>
        <row r="452">
          <cell r="J452" t="str">
            <v>TinGuangxi Hua Shu Dan CO., LTD.</v>
          </cell>
        </row>
        <row r="453">
          <cell r="J453" t="str">
            <v>TinHuiChang Hill Tin Industry Co., Ltd.</v>
          </cell>
        </row>
        <row r="454">
          <cell r="J454" t="str">
            <v>TinHulterworth Smelter</v>
          </cell>
        </row>
        <row r="455">
          <cell r="J455" t="str">
            <v>TinIkuno Tin Smelter</v>
          </cell>
        </row>
        <row r="456">
          <cell r="J456" t="str">
            <v>TinINDONESIAN STATE TIN CORPORATION MENTOK SMELTER</v>
          </cell>
        </row>
        <row r="457">
          <cell r="J457" t="str">
            <v>TinJiangxi Nanshan</v>
          </cell>
        </row>
        <row r="458">
          <cell r="J458" t="str">
            <v>TinJiangxi New Nanshan Technology Ltd.</v>
          </cell>
        </row>
        <row r="459">
          <cell r="J459" t="str">
            <v>TinKai Union Industry and Trade Co., Ltd. (China)</v>
          </cell>
        </row>
        <row r="460">
          <cell r="J460" t="str">
            <v>TinKai Unita Trade Limited Liability Company</v>
          </cell>
        </row>
        <row r="461">
          <cell r="J461" t="str">
            <v>TinKaimeng (Gejiu) Industry and Trade Co., Ltd.</v>
          </cell>
        </row>
        <row r="462">
          <cell r="J462" t="str">
            <v>TinKundur Smelter</v>
          </cell>
        </row>
        <row r="463">
          <cell r="J463" t="str">
            <v>TinLiuzhhou China Tin</v>
          </cell>
        </row>
        <row r="464">
          <cell r="J464" t="str">
            <v>TinLongnan Chuangyue Environmental Protection Technology Development Co., Ltd</v>
          </cell>
        </row>
        <row r="465">
          <cell r="J465" t="str">
            <v>TinLuna Smelter, Ltd.</v>
          </cell>
        </row>
        <row r="466">
          <cell r="J466" t="str">
            <v>TinMa'anshan Weitai Tin Co., Ltd.</v>
          </cell>
        </row>
        <row r="467">
          <cell r="J467" t="str">
            <v>TinMagnu's Minerais Metais e Ligas Ltda.</v>
          </cell>
        </row>
        <row r="468">
          <cell r="J468" t="str">
            <v>TinMalaysia Smelting Corporation (MSC)</v>
          </cell>
        </row>
        <row r="469">
          <cell r="J469" t="str">
            <v>TinMalaysia Smelting Corporation Berhad (Port Klang)</v>
          </cell>
        </row>
        <row r="470">
          <cell r="J470" t="str">
            <v>TinMelt Metais e Ligas S.A.</v>
          </cell>
        </row>
        <row r="471">
          <cell r="J471" t="str">
            <v>TinMentok Smelter</v>
          </cell>
        </row>
        <row r="472">
          <cell r="J472" t="str">
            <v>TinMetallic Materials Branch of Guangxi China Tin Group Co.,Ltd.</v>
          </cell>
        </row>
        <row r="473">
          <cell r="J473" t="str">
            <v>TinMetallic Resources, Inc.</v>
          </cell>
        </row>
        <row r="474">
          <cell r="J474" t="str">
            <v>TinMetallo Belgium N.V.</v>
          </cell>
        </row>
        <row r="475">
          <cell r="J475" t="str">
            <v>TinMetallo Spain S.L.U.</v>
          </cell>
        </row>
        <row r="476">
          <cell r="J476" t="str">
            <v>TinMineracao Taboca S.A.</v>
          </cell>
        </row>
        <row r="477">
          <cell r="J477" t="str">
            <v>TinMineração Taboca S.A.</v>
          </cell>
        </row>
        <row r="478">
          <cell r="J478" t="str">
            <v>TinMineracao Taboca SA</v>
          </cell>
        </row>
        <row r="479">
          <cell r="J479" t="str">
            <v>TinMining and processing tin-tungsten ore Giang Son - VQB Co., Ltd.</v>
          </cell>
        </row>
        <row r="480">
          <cell r="J480" t="str">
            <v>TinMining Minerals Resources SARL</v>
          </cell>
        </row>
        <row r="481">
          <cell r="J481" t="str">
            <v>TinMinsur</v>
          </cell>
        </row>
        <row r="482">
          <cell r="J482" t="str">
            <v>TinMitsubishi Materials Corporation</v>
          </cell>
        </row>
        <row r="483">
          <cell r="J483" t="str">
            <v>TinModeltech Sdn Bhd</v>
          </cell>
        </row>
        <row r="484">
          <cell r="J484" t="str">
            <v>TinMSC</v>
          </cell>
        </row>
        <row r="485">
          <cell r="J485" t="str">
            <v>TinNankang Nanshan Tin Manufactory Co., Ltd.</v>
          </cell>
        </row>
        <row r="486">
          <cell r="J486" t="str">
            <v>TinNanshan Tin Co. Ltd.</v>
          </cell>
        </row>
        <row r="487">
          <cell r="J487" t="str">
            <v>TinNghe Tinh Non-Ferrous Metals Joint Stock Company</v>
          </cell>
        </row>
        <row r="488">
          <cell r="J488" t="str">
            <v>TinNovosibirsk Processing Plant Ltd.</v>
          </cell>
        </row>
        <row r="489">
          <cell r="J489" t="str">
            <v>TinNovosibirsk Tin Combine</v>
          </cell>
        </row>
        <row r="490">
          <cell r="J490" t="str">
            <v>TinO.M. Manufacturing (Thailand) Co., Ltd.</v>
          </cell>
        </row>
        <row r="491">
          <cell r="J491" t="str">
            <v>TinO.M. Manufacturing Philippines, Inc.</v>
          </cell>
        </row>
        <row r="492">
          <cell r="J492" t="str">
            <v>TinOMSA</v>
          </cell>
        </row>
        <row r="493">
          <cell r="J493" t="str">
            <v>TinOperaciones Metalurgicas S.A.</v>
          </cell>
        </row>
        <row r="494">
          <cell r="J494" t="str">
            <v>TinOperaciones Metalúrgicas S.A.</v>
          </cell>
        </row>
        <row r="495">
          <cell r="J495" t="str">
            <v>TinP Kay Metal, Inc</v>
          </cell>
        </row>
        <row r="496">
          <cell r="J496" t="str">
            <v>TinPongpipat Company Limited</v>
          </cell>
        </row>
        <row r="497">
          <cell r="J497" t="str">
            <v>TinPrecious Minerals and Smelting Limited</v>
          </cell>
        </row>
        <row r="498">
          <cell r="J498" t="str">
            <v>TinPT Arsed Indonesia</v>
          </cell>
        </row>
        <row r="499">
          <cell r="J499" t="str">
            <v>TinPT ATD Makmur Mandiri Jaya</v>
          </cell>
        </row>
        <row r="500">
          <cell r="J500" t="str">
            <v>TinPT Bangka Prima Tin</v>
          </cell>
        </row>
        <row r="501">
          <cell r="J501" t="str">
            <v>TinPT Cipta Persada Mulia</v>
          </cell>
        </row>
        <row r="502">
          <cell r="J502" t="str">
            <v>TinPT Mitra Stania Prima</v>
          </cell>
        </row>
        <row r="503">
          <cell r="J503" t="str">
            <v>TinPT Mitra Sukses Globalindo</v>
          </cell>
        </row>
        <row r="504">
          <cell r="J504" t="str">
            <v>TinPT Premium Tin Indonesia</v>
          </cell>
        </row>
        <row r="505">
          <cell r="J505" t="str">
            <v>TinPT Prima Timah Utama</v>
          </cell>
        </row>
        <row r="506">
          <cell r="J506" t="str">
            <v>TinPT Putera Sarana Shakti (PT PSS)</v>
          </cell>
        </row>
        <row r="507">
          <cell r="J507" t="str">
            <v>TinPT Rajehan Ariq</v>
          </cell>
        </row>
        <row r="508">
          <cell r="J508" t="str">
            <v>TinPT Tambang Timah</v>
          </cell>
        </row>
        <row r="509">
          <cell r="J509" t="str">
            <v>TinPT Timah Tbk Kundur</v>
          </cell>
        </row>
        <row r="510">
          <cell r="J510" t="str">
            <v>TinPT Timah Tbk Mentok</v>
          </cell>
        </row>
        <row r="511">
          <cell r="J511" t="str">
            <v>TinResind Ind e Com Ltda.</v>
          </cell>
        </row>
        <row r="512">
          <cell r="J512" t="str">
            <v>TinResind Industria e Comercio Ltda.</v>
          </cell>
        </row>
        <row r="513">
          <cell r="J513" t="str">
            <v>TinResind Indústria e Comércio Ltda.</v>
          </cell>
        </row>
        <row r="514">
          <cell r="J514" t="str">
            <v>TinRIKAYAA GREENTECH PRIVATE LIMITED</v>
          </cell>
        </row>
        <row r="515">
          <cell r="J515" t="str">
            <v>TinRui Da Hung</v>
          </cell>
        </row>
        <row r="516">
          <cell r="J516" t="str">
            <v>TinSmelting Branch of Yunnan Tin Company Ltd</v>
          </cell>
        </row>
        <row r="517">
          <cell r="J517" t="str">
            <v>TinSuper Ligas</v>
          </cell>
        </row>
        <row r="518">
          <cell r="J518" t="str">
            <v>TinTakehara PVD Materials Plant / PVD Materials Division of MITSUI MINING &amp; SMELTING CO., LTD.</v>
          </cell>
        </row>
        <row r="519">
          <cell r="J519" t="str">
            <v>TinThai Solder Industry Corp., Ltd.</v>
          </cell>
        </row>
        <row r="520">
          <cell r="J520" t="str">
            <v>TinThailand Smelting &amp; Refining Co Ltd</v>
          </cell>
        </row>
        <row r="521">
          <cell r="J521" t="str">
            <v>TinThaisarco</v>
          </cell>
        </row>
        <row r="522">
          <cell r="J522" t="str">
            <v>TinThe Gejiu cloud new colored electrolytic</v>
          </cell>
        </row>
        <row r="523">
          <cell r="J523" t="str">
            <v>TinTin Products Manufacturing Co.LTD. of YTCL</v>
          </cell>
        </row>
        <row r="524">
          <cell r="J524" t="str">
            <v>TinTin Smelting Branch of Yunnan Tin Co., Ltd.</v>
          </cell>
        </row>
        <row r="525">
          <cell r="J525" t="str">
            <v>TinTin Technology &amp; Refining</v>
          </cell>
        </row>
        <row r="526">
          <cell r="J526" t="str">
            <v>TinToboca/ Paranapenema</v>
          </cell>
        </row>
        <row r="527">
          <cell r="J527" t="str">
            <v>TinTuyen Quang Non-Ferrous Metals Joint Stock Company</v>
          </cell>
        </row>
        <row r="528">
          <cell r="J528" t="str">
            <v>TinUnit Timah Kundur PT Tambang</v>
          </cell>
        </row>
        <row r="529">
          <cell r="J529" t="str">
            <v>TinVQB Mineral and Trading Group JSC</v>
          </cell>
        </row>
        <row r="530">
          <cell r="J530" t="str">
            <v>TinWhite Solder Metalurgia e Mineracao Ltda.</v>
          </cell>
        </row>
        <row r="531">
          <cell r="J531" t="str">
            <v>TinWhite Solder Metalurgia e Mineração Ltda.</v>
          </cell>
        </row>
        <row r="532">
          <cell r="J532" t="str">
            <v>TinWhite Solder Metalurgica</v>
          </cell>
        </row>
        <row r="533">
          <cell r="J533" t="str">
            <v>TinWoodcross Smelting Company Limited</v>
          </cell>
        </row>
        <row r="534">
          <cell r="J534" t="str">
            <v>TinXiHai - Liuzhou China Tin Group Co ltd</v>
          </cell>
        </row>
        <row r="535">
          <cell r="J535" t="str">
            <v>TinYTCL</v>
          </cell>
        </row>
        <row r="536">
          <cell r="J536" t="str">
            <v>TinYunan Gejiu Yunxin Electrolyze Limited</v>
          </cell>
        </row>
        <row r="537">
          <cell r="J537" t="str">
            <v>TinYunnan Adventure Co., Ltd.</v>
          </cell>
        </row>
        <row r="538">
          <cell r="J538" t="str">
            <v>TinYunnan Chengfeng</v>
          </cell>
        </row>
        <row r="539">
          <cell r="J539" t="str">
            <v>TinYunnan Chengfeng Non-ferrous Metals Co., Ltd.</v>
          </cell>
        </row>
        <row r="540">
          <cell r="J540" t="str">
            <v>TinYunNan Gejiu Yunxin Electrolyze Limited</v>
          </cell>
        </row>
        <row r="541">
          <cell r="J541" t="str">
            <v>TinYunnan Gejiu Zili Metallurgy Co. Ltd.</v>
          </cell>
        </row>
        <row r="542">
          <cell r="J542" t="str">
            <v>TinYunnan ride non-ferrous metal co., LTD</v>
          </cell>
        </row>
        <row r="543">
          <cell r="J543" t="str">
            <v>TinYunnan Tin Company Limited</v>
          </cell>
        </row>
        <row r="544">
          <cell r="J544" t="str">
            <v>TinYunnan Tin Company, Ltd.</v>
          </cell>
        </row>
        <row r="545">
          <cell r="J545" t="str">
            <v>TinYunnan wind Nonferrous Metals Co., Ltd.</v>
          </cell>
        </row>
        <row r="546">
          <cell r="J546" t="str">
            <v>TinYunnan Xi YE</v>
          </cell>
        </row>
        <row r="547">
          <cell r="J547" t="str">
            <v>TinYunnan Yunfan Non-ferrous Metals Co., Ltd.</v>
          </cell>
        </row>
        <row r="548">
          <cell r="J548" t="str">
            <v>TinYuntinic Resources</v>
          </cell>
        </row>
        <row r="549">
          <cell r="J549" t="str">
            <v>TinYUNXIN colored electrolysis Company Limited</v>
          </cell>
        </row>
        <row r="550">
          <cell r="J550" t="str">
            <v>Tin云南锡业股份有限公司锡业分公司</v>
          </cell>
        </row>
        <row r="551">
          <cell r="J551" t="str">
            <v>TinSmelter not listed</v>
          </cell>
        </row>
        <row r="552">
          <cell r="J552" t="str">
            <v>TinSmelter not yet identified</v>
          </cell>
        </row>
        <row r="553">
          <cell r="J553" t="str">
            <v>TungstenA.L.M.T. Corp.</v>
          </cell>
        </row>
        <row r="554">
          <cell r="J554" t="str">
            <v>TungstenA.L.M.T. TUNGSTEN Corp.</v>
          </cell>
        </row>
        <row r="555">
          <cell r="J555" t="str">
            <v>TungstenACL Metais Eireli</v>
          </cell>
        </row>
        <row r="556">
          <cell r="J556" t="str">
            <v>TungstenAlbasteel Industria e Comercio de Ligas Para Fundicao Ltd.</v>
          </cell>
        </row>
        <row r="557">
          <cell r="J557" t="str">
            <v>TungstenAllied Material Corporation</v>
          </cell>
        </row>
        <row r="558">
          <cell r="J558" t="str">
            <v>TungstenALMT Corp</v>
          </cell>
        </row>
        <row r="559">
          <cell r="J559" t="str">
            <v>TungstenALMT Sumitomo Group</v>
          </cell>
        </row>
        <row r="560">
          <cell r="J560" t="str">
            <v>TungstenArtek LLC</v>
          </cell>
        </row>
        <row r="561">
          <cell r="J561" t="str">
            <v>TungstenAsia Tungsten Products Vietnam Ltd.</v>
          </cell>
        </row>
        <row r="562">
          <cell r="J562" t="str">
            <v>TungstenATI Metalworking Products</v>
          </cell>
        </row>
        <row r="563">
          <cell r="J563" t="str">
            <v>TungstenATI Tungsten Materials</v>
          </cell>
        </row>
        <row r="564">
          <cell r="J564" t="str">
            <v>TungstenChaozhou Xianglu Tungsten Industry Co., Ltd.</v>
          </cell>
        </row>
        <row r="565">
          <cell r="J565" t="str">
            <v>TungstenChenzhou Diamond Tungsten Products Co., Ltd.</v>
          </cell>
        </row>
        <row r="566">
          <cell r="J566" t="str">
            <v>TungstenChina Molybdenum Co., Ltd.</v>
          </cell>
        </row>
        <row r="567">
          <cell r="J567" t="str">
            <v>TungstenChina Molybdenum Tungsten Co., Ltd.</v>
          </cell>
        </row>
        <row r="568">
          <cell r="J568" t="str">
            <v>TungstenChina MuYe Tungsten Co,. Ltd.</v>
          </cell>
        </row>
        <row r="569">
          <cell r="J569" t="str">
            <v>TungstenChongyi Zhangyuan Tungsten Co., Ltd.</v>
          </cell>
        </row>
        <row r="570">
          <cell r="J570" t="str">
            <v>TungstenCNMC (Guangxi) PGMA Co., Ltd.</v>
          </cell>
        </row>
        <row r="571">
          <cell r="J571" t="str">
            <v>TungstenCronimet Brasil Ltda</v>
          </cell>
        </row>
        <row r="572">
          <cell r="J572" t="str">
            <v>TungstenDONGKUK INDUSTRIES CO., LTD.</v>
          </cell>
        </row>
        <row r="573">
          <cell r="J573" t="str">
            <v>TungstenFujian Xinlu Tungsten</v>
          </cell>
        </row>
        <row r="574">
          <cell r="J574" t="str">
            <v>TungstenFujian Xinlu Tungsten Co., Ltd.</v>
          </cell>
        </row>
        <row r="575">
          <cell r="J575" t="str">
            <v>TungstenGanzhou Jiangwu Ferrotungsten Co., Ltd.</v>
          </cell>
        </row>
        <row r="576">
          <cell r="J576" t="str">
            <v>TungstenGanzhou Seadragon W &amp; Mo Co., Ltd.</v>
          </cell>
        </row>
        <row r="577">
          <cell r="J577" t="str">
            <v>TungstenGEM Co., Ltd.</v>
          </cell>
        </row>
        <row r="578">
          <cell r="J578" t="str">
            <v>TungstenGlobal Tungsten &amp; Powders LLC</v>
          </cell>
        </row>
        <row r="579">
          <cell r="J579" t="str">
            <v>TungstenGTP</v>
          </cell>
        </row>
        <row r="580">
          <cell r="J580" t="str">
            <v>TungstenGuangdong Xianglu Tungsten Co., Ltd.</v>
          </cell>
        </row>
        <row r="581">
          <cell r="J581" t="str">
            <v>TungstenH.C. Starck Smelting GmbH &amp; Co. KG</v>
          </cell>
        </row>
        <row r="582">
          <cell r="J582" t="str">
            <v>TungstenH.C. Starck Tungsten GmbH</v>
          </cell>
        </row>
        <row r="583">
          <cell r="J583" t="str">
            <v>TungstenHan River Pelican State Alloy Co., Ltd.</v>
          </cell>
        </row>
        <row r="584">
          <cell r="J584" t="str">
            <v>TungstenHANNAE FOR T Co., Ltd.</v>
          </cell>
        </row>
        <row r="585">
          <cell r="J585" t="str">
            <v>TungstenHubei Green Tungsten Co., Ltd.</v>
          </cell>
        </row>
        <row r="586">
          <cell r="J586" t="str">
            <v>TungstenHuman Chun-Chang non-ferrous Smelting &amp; Concentrating Co., Ltd.</v>
          </cell>
        </row>
        <row r="587">
          <cell r="J587" t="str">
            <v>TungstenHunan Chunchang Nonferrous Metals Co., Ltd.</v>
          </cell>
        </row>
        <row r="588">
          <cell r="J588" t="str">
            <v>TungstenHunan Jintai New Material Co., Ltd.</v>
          </cell>
        </row>
        <row r="589">
          <cell r="J589" t="str">
            <v>TungstenHunan Shizhuyuan Nonferrous Metals Co., Ltd. Chenzhou Tungsten Products Branch</v>
          </cell>
        </row>
        <row r="590">
          <cell r="J590" t="str">
            <v>TungstenHydrometallurg, JSC</v>
          </cell>
        </row>
        <row r="591">
          <cell r="J591" t="str">
            <v>TungstenJapan New Metals Co., Ltd.</v>
          </cell>
        </row>
        <row r="592">
          <cell r="J592" t="str">
            <v>TungstenJiangwu H.C. Starck Tungsten Products Co., Ltd.</v>
          </cell>
        </row>
        <row r="593">
          <cell r="J593" t="str">
            <v>TungstenJiangxi Gan Bei Tungsten Co., Ltd.</v>
          </cell>
        </row>
        <row r="594">
          <cell r="J594" t="str">
            <v>TungstenJiangxi Minmetals Gao'an Non-ferrous Metals Co., Ltd.</v>
          </cell>
        </row>
        <row r="595">
          <cell r="J595" t="str">
            <v>TungstenJiangxi Tonggu Non-ferrous Metallurgical &amp; Chemical Co., Ltd.</v>
          </cell>
        </row>
        <row r="596">
          <cell r="J596" t="str">
            <v>TungstenJiangxi Xinsheng Tungsten Industry Co., Ltd.</v>
          </cell>
        </row>
        <row r="597">
          <cell r="J597" t="str">
            <v>TungstenJiangxi Yaosheng Tungsten Co., Ltd.</v>
          </cell>
        </row>
        <row r="598">
          <cell r="J598" t="str">
            <v>TungstenJing Yuan Tungsten Technology Co., Ltd.</v>
          </cell>
        </row>
        <row r="599">
          <cell r="J599" t="str">
            <v>TungstenJingmen Dewei GEM Tungsten Resources Recycling Co., Ltd.</v>
          </cell>
        </row>
        <row r="600">
          <cell r="J600" t="str">
            <v>TungstenJSC "Kirovgrad Hard Alloys Plant"</v>
          </cell>
        </row>
        <row r="601">
          <cell r="J601" t="str">
            <v>TungstenKenee Mining Corporation</v>
          </cell>
        </row>
        <row r="602">
          <cell r="J602" t="str">
            <v>TungstenKENEE MINING VIETNAM COMPANY LIMITED</v>
          </cell>
        </row>
        <row r="603">
          <cell r="J603" t="str">
            <v>TungstenKennametal Fallon</v>
          </cell>
        </row>
        <row r="604">
          <cell r="J604" t="str">
            <v>TungstenKennametal Huntsville</v>
          </cell>
        </row>
        <row r="605">
          <cell r="J605" t="str">
            <v>TungstenLAOS SOUTHERN MINING SMELTING SOLE CO.,LTD</v>
          </cell>
        </row>
        <row r="606">
          <cell r="J606" t="str">
            <v>TungstenLianyou Metals Co., Ltd.</v>
          </cell>
        </row>
        <row r="607">
          <cell r="J607" t="str">
            <v>TungstenLianyou Resources Co., Ltd.</v>
          </cell>
        </row>
        <row r="608">
          <cell r="J608" t="str">
            <v>TungstenLLC Vostok</v>
          </cell>
        </row>
        <row r="609">
          <cell r="J609" t="str">
            <v>TungstenMALAMET SMELTING SDN. BHD.</v>
          </cell>
        </row>
        <row r="610">
          <cell r="J610" t="str">
            <v>TungstenMalipo Haiyu Tungsten Co., Ltd.</v>
          </cell>
        </row>
        <row r="611">
          <cell r="J611" t="str">
            <v>TungstenMasan High-Tech Materials</v>
          </cell>
        </row>
        <row r="612">
          <cell r="J612" t="str">
            <v>TungstenMasan Tungsten Chemical LLC (MTC)</v>
          </cell>
        </row>
        <row r="613">
          <cell r="J613" t="str">
            <v>TungstenMoliren Ltd.</v>
          </cell>
        </row>
        <row r="614">
          <cell r="J614" t="str">
            <v>TungstenNam Viet Cromit Joint Stock Company</v>
          </cell>
        </row>
        <row r="615">
          <cell r="J615" t="str">
            <v>TungstenNan Viet Ferrochrome Co., Ltd.</v>
          </cell>
        </row>
        <row r="616">
          <cell r="J616" t="str">
            <v>TungstenNiagara Refining LLC</v>
          </cell>
        </row>
        <row r="617">
          <cell r="J617" t="str">
            <v>TungstenNPP Tyazhmetprom LLC</v>
          </cell>
        </row>
        <row r="618">
          <cell r="J618" t="str">
            <v>TungstenNui Phao H.C. Starck Tungsten Chemicals Manufacturing LLC</v>
          </cell>
        </row>
        <row r="619">
          <cell r="J619" t="str">
            <v>TungstenOOO “Technolom” 1</v>
          </cell>
        </row>
        <row r="620">
          <cell r="J620" t="str">
            <v>TungstenOOO “Technolom” 2</v>
          </cell>
        </row>
        <row r="621">
          <cell r="J621" t="str">
            <v>TungstenPhilippine Bonway Manufacturing Industrial Corporation</v>
          </cell>
        </row>
        <row r="622">
          <cell r="J622" t="str">
            <v>TungstenPhilippine Carreytech Metal Corp.</v>
          </cell>
        </row>
        <row r="623">
          <cell r="J623" t="str">
            <v>TungstenPhilippine Chuangxin Industrial Co., Inc.</v>
          </cell>
        </row>
        <row r="624">
          <cell r="J624" t="str">
            <v>TungstenS.P.T. spol.s r.o.</v>
          </cell>
        </row>
        <row r="625">
          <cell r="J625" t="str">
            <v>TungstenShinwon Tungsten (Fujian Shanghang) Co., Ltd.</v>
          </cell>
        </row>
        <row r="626">
          <cell r="J626" t="str">
            <v>TungstenTANIOBIS Smelting GmbH &amp; Co. KG</v>
          </cell>
        </row>
        <row r="627">
          <cell r="J627" t="str">
            <v>TungstenTungamoy Metals Inc.</v>
          </cell>
        </row>
        <row r="628">
          <cell r="J628" t="str">
            <v>TungstenTungsten Vietnam Joint Stock Company</v>
          </cell>
        </row>
        <row r="629">
          <cell r="J629" t="str">
            <v>TungstenUnecha Refractory metals plant</v>
          </cell>
        </row>
        <row r="630">
          <cell r="J630" t="str">
            <v>TungstenWBH</v>
          </cell>
        </row>
        <row r="631">
          <cell r="J631" t="str">
            <v>TungstenWBH,Wolfram [Austria]</v>
          </cell>
        </row>
        <row r="632">
          <cell r="J632" t="str">
            <v>TungstenWolfram Bergbau und Hutten AG</v>
          </cell>
        </row>
        <row r="633">
          <cell r="J633" t="str">
            <v>TungstenWolfram Bergbau und Hütten AG</v>
          </cell>
        </row>
        <row r="634">
          <cell r="J634" t="str">
            <v>TungstenXiamen H.C.</v>
          </cell>
        </row>
        <row r="635">
          <cell r="J635" t="str">
            <v>TungstenXiamen Tungsten (H.C.) Co., Ltd.</v>
          </cell>
        </row>
        <row r="636">
          <cell r="J636" t="str">
            <v>TungstenXiamen Tungsten Co., Ltd.</v>
          </cell>
        </row>
        <row r="637">
          <cell r="J637" t="str">
            <v>TungstenYUDU ANSHENG TUNGSTEN CO., LTD.</v>
          </cell>
        </row>
        <row r="638">
          <cell r="J638" t="str">
            <v>TungstenZhangyuan Tungsten Co Ltd</v>
          </cell>
        </row>
        <row r="639">
          <cell r="J639" t="str">
            <v>Tungsten洛阳栾川钼业集团钨业有限公司</v>
          </cell>
        </row>
        <row r="640">
          <cell r="J640" t="str">
            <v>TungstenSmelter not listed</v>
          </cell>
        </row>
        <row r="641">
          <cell r="J641" t="str">
            <v>TungstenSmelter not yet identified</v>
          </cell>
        </row>
      </sheetData>
      <sheetData sheetId="8" refreshError="1"/>
      <sheetData sheetId="9" refreshError="1"/>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hysi.8303715@s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khynixsystemic.cn/company/human-rightslabor" TargetMode="External"/><Relationship Id="rId4" Type="http://schemas.openxmlformats.org/officeDocument/2006/relationships/hyperlink" Target="mailto:skhysi.8303715@s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E68" sqref="E68"/>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299"/>
      <c r="B2" s="4" t="s">
        <v>807</v>
      </c>
      <c r="C2" s="2"/>
      <c r="D2" s="159"/>
      <c r="E2" s="2"/>
      <c r="F2" s="2"/>
      <c r="G2" s="24"/>
    </row>
    <row r="3" spans="1:7">
      <c r="A3" s="299"/>
      <c r="B3" s="2" t="s">
        <v>800</v>
      </c>
      <c r="C3" s="4"/>
      <c r="D3" s="160"/>
      <c r="E3" s="2"/>
      <c r="F3" s="4"/>
      <c r="G3" s="24"/>
    </row>
    <row r="4" spans="1:7" ht="15.75">
      <c r="A4" s="299"/>
      <c r="B4" s="27" t="s">
        <v>809</v>
      </c>
      <c r="C4" s="5"/>
      <c r="D4" s="161"/>
      <c r="E4" s="2"/>
      <c r="F4" s="5"/>
      <c r="G4" s="24"/>
    </row>
    <row r="5" spans="1:7">
      <c r="A5" s="299"/>
      <c r="B5" s="26" t="s">
        <v>998</v>
      </c>
      <c r="C5" s="3"/>
      <c r="D5" s="162"/>
      <c r="E5" s="2"/>
      <c r="F5" s="3"/>
      <c r="G5" s="24"/>
    </row>
    <row r="6" spans="1:7">
      <c r="A6" s="299"/>
      <c r="B6" s="2"/>
      <c r="C6" s="2"/>
      <c r="D6" s="159"/>
      <c r="E6" s="2"/>
      <c r="F6" s="2"/>
      <c r="G6" s="24"/>
    </row>
    <row r="7" spans="1:7">
      <c r="A7" s="299"/>
      <c r="B7" s="2"/>
      <c r="C7" s="2"/>
      <c r="D7" s="159"/>
      <c r="E7" s="2"/>
      <c r="F7" s="2"/>
      <c r="G7" s="24"/>
    </row>
    <row r="8" spans="1:7">
      <c r="A8" s="299"/>
      <c r="B8" s="2"/>
      <c r="C8" s="2"/>
      <c r="D8" s="159"/>
      <c r="E8" s="2"/>
      <c r="F8" s="2"/>
      <c r="G8" s="24"/>
    </row>
    <row r="9" spans="1:7">
      <c r="A9" s="299"/>
      <c r="B9" s="302" t="s">
        <v>810</v>
      </c>
      <c r="C9" s="302"/>
      <c r="D9" s="302"/>
      <c r="E9" s="302"/>
      <c r="F9" s="302"/>
      <c r="G9" s="24"/>
    </row>
    <row r="10" spans="1:7" ht="27" customHeight="1">
      <c r="A10" s="299"/>
      <c r="B10" s="303" t="s">
        <v>423</v>
      </c>
      <c r="C10" s="303"/>
      <c r="D10" s="303"/>
      <c r="E10" s="303"/>
      <c r="F10" s="303"/>
      <c r="G10" s="24"/>
    </row>
    <row r="11" spans="1:7" ht="27" customHeight="1">
      <c r="A11" s="299"/>
      <c r="B11" s="304"/>
      <c r="C11" s="304"/>
      <c r="D11" s="304"/>
      <c r="E11" s="304"/>
      <c r="F11" s="304"/>
      <c r="G11" s="24"/>
    </row>
    <row r="12" spans="1:7">
      <c r="A12" s="299"/>
      <c r="B12" s="28" t="s">
        <v>808</v>
      </c>
      <c r="C12" s="29" t="s">
        <v>811</v>
      </c>
      <c r="D12" s="163" t="s">
        <v>812</v>
      </c>
      <c r="E12" s="29" t="s">
        <v>593</v>
      </c>
      <c r="F12" s="29" t="s">
        <v>594</v>
      </c>
      <c r="G12" s="24"/>
    </row>
    <row r="13" spans="1:7" ht="33.75">
      <c r="A13" s="299"/>
      <c r="B13" s="275">
        <v>1</v>
      </c>
      <c r="C13" s="276" t="s">
        <v>1046</v>
      </c>
      <c r="D13" s="277" t="s">
        <v>836</v>
      </c>
      <c r="E13" s="278" t="s">
        <v>813</v>
      </c>
      <c r="F13" s="278"/>
      <c r="G13" s="24"/>
    </row>
    <row r="14" spans="1:7" ht="45">
      <c r="A14" s="299"/>
      <c r="B14" s="275">
        <v>2</v>
      </c>
      <c r="C14" s="276" t="s">
        <v>1046</v>
      </c>
      <c r="D14" s="277" t="s">
        <v>983</v>
      </c>
      <c r="E14" s="278" t="s">
        <v>513</v>
      </c>
      <c r="F14" s="278" t="s">
        <v>514</v>
      </c>
      <c r="G14" s="24"/>
    </row>
    <row r="15" spans="1:7" ht="89.1" customHeight="1">
      <c r="A15" s="299"/>
      <c r="B15" s="305">
        <v>2.0099999999999998</v>
      </c>
      <c r="C15" s="296" t="s">
        <v>1046</v>
      </c>
      <c r="D15" s="308" t="s">
        <v>2150</v>
      </c>
      <c r="E15" s="279" t="s">
        <v>595</v>
      </c>
      <c r="F15" s="279" t="s">
        <v>598</v>
      </c>
      <c r="G15" s="24"/>
    </row>
    <row r="16" spans="1:7" ht="99" customHeight="1">
      <c r="A16" s="299"/>
      <c r="B16" s="306"/>
      <c r="C16" s="297"/>
      <c r="D16" s="309"/>
      <c r="E16" s="280"/>
      <c r="F16" s="280" t="s">
        <v>596</v>
      </c>
      <c r="G16" s="24"/>
    </row>
    <row r="17" spans="1:7" ht="63" customHeight="1">
      <c r="A17" s="299"/>
      <c r="B17" s="307"/>
      <c r="C17" s="298"/>
      <c r="D17" s="310"/>
      <c r="E17" s="276"/>
      <c r="F17" s="276" t="s">
        <v>597</v>
      </c>
      <c r="G17" s="24"/>
    </row>
    <row r="18" spans="1:7" ht="117" customHeight="1">
      <c r="A18" s="299"/>
      <c r="B18" s="305">
        <v>2.02</v>
      </c>
      <c r="C18" s="296" t="s">
        <v>1046</v>
      </c>
      <c r="D18" s="308" t="s">
        <v>2151</v>
      </c>
      <c r="E18" s="279" t="s">
        <v>424</v>
      </c>
      <c r="F18" s="279" t="s">
        <v>508</v>
      </c>
      <c r="G18" s="24"/>
    </row>
    <row r="19" spans="1:7" ht="71.099999999999994" customHeight="1">
      <c r="A19" s="299"/>
      <c r="B19" s="306"/>
      <c r="C19" s="297"/>
      <c r="D19" s="309"/>
      <c r="E19" s="280" t="s">
        <v>512</v>
      </c>
      <c r="F19" s="280" t="s">
        <v>425</v>
      </c>
      <c r="G19" s="24"/>
    </row>
    <row r="20" spans="1:7" ht="90.75" customHeight="1">
      <c r="A20" s="299"/>
      <c r="B20" s="306"/>
      <c r="C20" s="297"/>
      <c r="D20" s="309"/>
      <c r="E20" s="280"/>
      <c r="F20" s="280" t="s">
        <v>600</v>
      </c>
      <c r="G20" s="24"/>
    </row>
    <row r="21" spans="1:7" ht="74.25" customHeight="1">
      <c r="A21" s="299"/>
      <c r="B21" s="307"/>
      <c r="C21" s="298"/>
      <c r="D21" s="310"/>
      <c r="E21" s="276"/>
      <c r="F21" s="276" t="s">
        <v>599</v>
      </c>
      <c r="G21" s="24"/>
    </row>
    <row r="22" spans="1:7" ht="90" customHeight="1">
      <c r="A22" s="299"/>
      <c r="B22" s="314">
        <v>2.0299999999999998</v>
      </c>
      <c r="C22" s="314" t="s">
        <v>783</v>
      </c>
      <c r="D22" s="317" t="s">
        <v>2152</v>
      </c>
      <c r="E22" s="296" t="s">
        <v>422</v>
      </c>
      <c r="F22" s="279" t="s">
        <v>445</v>
      </c>
      <c r="G22" s="24"/>
    </row>
    <row r="23" spans="1:7" ht="109.5" customHeight="1">
      <c r="A23" s="299"/>
      <c r="B23" s="315"/>
      <c r="C23" s="315"/>
      <c r="D23" s="318"/>
      <c r="E23" s="297"/>
      <c r="F23" s="280" t="s">
        <v>784</v>
      </c>
      <c r="G23" s="24"/>
    </row>
    <row r="24" spans="1:7" ht="74.25" customHeight="1">
      <c r="A24" s="299"/>
      <c r="B24" s="316"/>
      <c r="C24" s="316"/>
      <c r="D24" s="319"/>
      <c r="E24" s="298"/>
      <c r="F24" s="276" t="s">
        <v>421</v>
      </c>
      <c r="G24" s="24"/>
    </row>
    <row r="25" spans="1:7" ht="72" customHeight="1">
      <c r="A25" s="299"/>
      <c r="B25" s="275" t="s">
        <v>443</v>
      </c>
      <c r="C25" s="276" t="s">
        <v>444</v>
      </c>
      <c r="D25" s="277" t="s">
        <v>2153</v>
      </c>
      <c r="E25" s="276" t="s">
        <v>2148</v>
      </c>
      <c r="F25" s="276" t="s">
        <v>446</v>
      </c>
      <c r="G25" s="24"/>
    </row>
    <row r="26" spans="1:7" ht="98.1" customHeight="1">
      <c r="A26" s="299"/>
      <c r="B26" s="311">
        <v>3</v>
      </c>
      <c r="C26" s="305" t="s">
        <v>66</v>
      </c>
      <c r="D26" s="308" t="s">
        <v>2154</v>
      </c>
      <c r="E26" s="296" t="s">
        <v>0</v>
      </c>
      <c r="F26" s="279" t="s">
        <v>60</v>
      </c>
      <c r="G26" s="24"/>
    </row>
    <row r="27" spans="1:7" ht="90" customHeight="1">
      <c r="A27" s="299"/>
      <c r="B27" s="312"/>
      <c r="C27" s="306"/>
      <c r="D27" s="309"/>
      <c r="E27" s="297"/>
      <c r="F27" s="280" t="s">
        <v>55</v>
      </c>
      <c r="G27" s="24"/>
    </row>
    <row r="28" spans="1:7" ht="19.350000000000001" customHeight="1">
      <c r="A28" s="299"/>
      <c r="B28" s="312"/>
      <c r="C28" s="306"/>
      <c r="D28" s="309"/>
      <c r="E28" s="297"/>
      <c r="F28" s="280" t="s">
        <v>56</v>
      </c>
      <c r="G28" s="24"/>
    </row>
    <row r="29" spans="1:7" ht="74.45" customHeight="1">
      <c r="A29" s="299"/>
      <c r="B29" s="312"/>
      <c r="C29" s="306"/>
      <c r="D29" s="309"/>
      <c r="E29" s="297"/>
      <c r="F29" s="280" t="s">
        <v>57</v>
      </c>
      <c r="G29" s="24"/>
    </row>
    <row r="30" spans="1:7" ht="62.45" customHeight="1">
      <c r="A30" s="299"/>
      <c r="B30" s="312"/>
      <c r="C30" s="306"/>
      <c r="D30" s="309"/>
      <c r="E30" s="297"/>
      <c r="F30" s="280" t="s">
        <v>58</v>
      </c>
      <c r="G30" s="24"/>
    </row>
    <row r="31" spans="1:7" ht="81" customHeight="1">
      <c r="A31" s="299"/>
      <c r="B31" s="312"/>
      <c r="C31" s="306"/>
      <c r="D31" s="309"/>
      <c r="E31" s="297"/>
      <c r="F31" s="280" t="s">
        <v>59</v>
      </c>
      <c r="G31" s="24"/>
    </row>
    <row r="32" spans="1:7" ht="48.75" customHeight="1">
      <c r="A32" s="299"/>
      <c r="B32" s="312"/>
      <c r="C32" s="306"/>
      <c r="D32" s="309"/>
      <c r="E32" s="297"/>
      <c r="F32" s="280" t="s">
        <v>62</v>
      </c>
      <c r="G32" s="24"/>
    </row>
    <row r="33" spans="1:7" ht="98.45" customHeight="1">
      <c r="A33" s="299"/>
      <c r="B33" s="312"/>
      <c r="C33" s="306"/>
      <c r="D33" s="309"/>
      <c r="E33" s="297"/>
      <c r="F33" s="280" t="s">
        <v>61</v>
      </c>
      <c r="G33" s="24"/>
    </row>
    <row r="34" spans="1:7" ht="89.1" customHeight="1">
      <c r="A34" s="299"/>
      <c r="B34" s="312"/>
      <c r="C34" s="306"/>
      <c r="D34" s="309"/>
      <c r="E34" s="297"/>
      <c r="F34" s="280" t="s">
        <v>63</v>
      </c>
      <c r="G34" s="24"/>
    </row>
    <row r="35" spans="1:7" ht="29.1" customHeight="1">
      <c r="A35" s="299"/>
      <c r="B35" s="312"/>
      <c r="C35" s="306"/>
      <c r="D35" s="309"/>
      <c r="E35" s="297"/>
      <c r="F35" s="280" t="s">
        <v>64</v>
      </c>
      <c r="G35" s="24"/>
    </row>
    <row r="36" spans="1:7" ht="147">
      <c r="A36" s="299"/>
      <c r="B36" s="313"/>
      <c r="C36" s="307"/>
      <c r="D36" s="310"/>
      <c r="E36" s="298"/>
      <c r="F36" s="282" t="s">
        <v>65</v>
      </c>
      <c r="G36" s="24"/>
    </row>
    <row r="37" spans="1:7" ht="157.5">
      <c r="A37" s="299"/>
      <c r="B37" s="281">
        <v>3.01</v>
      </c>
      <c r="C37" s="283" t="s">
        <v>66</v>
      </c>
      <c r="D37" s="277" t="s">
        <v>2155</v>
      </c>
      <c r="E37" s="284" t="s">
        <v>1282</v>
      </c>
      <c r="F37" s="285" t="s">
        <v>1384</v>
      </c>
      <c r="G37" s="24"/>
    </row>
    <row r="38" spans="1:7" ht="146.25">
      <c r="A38" s="299"/>
      <c r="B38" s="281">
        <v>3.02</v>
      </c>
      <c r="C38" s="283" t="s">
        <v>1314</v>
      </c>
      <c r="D38" s="277" t="s">
        <v>2156</v>
      </c>
      <c r="E38" s="284" t="s">
        <v>1329</v>
      </c>
      <c r="F38" s="285" t="s">
        <v>1385</v>
      </c>
      <c r="G38" s="24"/>
    </row>
    <row r="39" spans="1:7" ht="112.5">
      <c r="A39" s="299"/>
      <c r="B39" s="286">
        <v>4</v>
      </c>
      <c r="C39" s="287" t="s">
        <v>1480</v>
      </c>
      <c r="D39" s="277" t="s">
        <v>2157</v>
      </c>
      <c r="E39" s="276" t="s">
        <v>2104</v>
      </c>
      <c r="F39" s="276" t="s">
        <v>1481</v>
      </c>
      <c r="G39" s="24"/>
    </row>
    <row r="40" spans="1:7" ht="67.5">
      <c r="A40" s="299"/>
      <c r="B40" s="281">
        <v>4.01</v>
      </c>
      <c r="C40" s="287" t="s">
        <v>1480</v>
      </c>
      <c r="D40" s="277" t="s">
        <v>2159</v>
      </c>
      <c r="E40" s="276" t="s">
        <v>2116</v>
      </c>
      <c r="F40" s="276" t="s">
        <v>2120</v>
      </c>
      <c r="G40" s="24"/>
    </row>
    <row r="41" spans="1:7" ht="67.5">
      <c r="A41" s="299"/>
      <c r="B41" s="281" t="s">
        <v>2146</v>
      </c>
      <c r="C41" s="287" t="s">
        <v>1480</v>
      </c>
      <c r="D41" s="277" t="s">
        <v>2158</v>
      </c>
      <c r="E41" s="276" t="s">
        <v>2149</v>
      </c>
      <c r="F41" s="276" t="s">
        <v>2147</v>
      </c>
      <c r="G41" s="24"/>
    </row>
    <row r="42" spans="1:7" ht="67.5">
      <c r="A42" s="299"/>
      <c r="B42" s="281" t="s">
        <v>2173</v>
      </c>
      <c r="C42" s="287" t="s">
        <v>1480</v>
      </c>
      <c r="D42" s="277" t="s">
        <v>2178</v>
      </c>
      <c r="E42" s="276" t="s">
        <v>2148</v>
      </c>
      <c r="F42" s="276" t="s">
        <v>2174</v>
      </c>
      <c r="G42" s="24"/>
    </row>
    <row r="43" spans="1:7" ht="191.25">
      <c r="A43" s="299"/>
      <c r="B43" s="288">
        <v>4.0999999999999996</v>
      </c>
      <c r="C43" s="287" t="s">
        <v>2177</v>
      </c>
      <c r="D43" s="289">
        <v>42867</v>
      </c>
      <c r="E43" s="290" t="s">
        <v>2180</v>
      </c>
      <c r="F43" s="276" t="s">
        <v>2179</v>
      </c>
      <c r="G43" s="24"/>
    </row>
    <row r="44" spans="1:7" ht="112.5">
      <c r="A44" s="299"/>
      <c r="B44" s="288">
        <v>4.2</v>
      </c>
      <c r="C44" s="287" t="s">
        <v>2177</v>
      </c>
      <c r="D44" s="289">
        <v>42704</v>
      </c>
      <c r="E44" s="290" t="s">
        <v>2369</v>
      </c>
      <c r="F44" s="276" t="s">
        <v>2344</v>
      </c>
      <c r="G44" s="24"/>
    </row>
    <row r="45" spans="1:7" ht="202.5">
      <c r="A45" s="299"/>
      <c r="B45" s="291">
        <v>5</v>
      </c>
      <c r="C45" s="287" t="s">
        <v>2177</v>
      </c>
      <c r="D45" s="289">
        <v>42867</v>
      </c>
      <c r="E45" s="290" t="s">
        <v>12256</v>
      </c>
      <c r="F45" s="276" t="s">
        <v>11978</v>
      </c>
      <c r="G45" s="24"/>
    </row>
    <row r="46" spans="1:7" ht="56.25">
      <c r="A46" s="299"/>
      <c r="B46" s="288">
        <v>5.01</v>
      </c>
      <c r="C46" s="287" t="s">
        <v>2177</v>
      </c>
      <c r="D46" s="289">
        <v>42907</v>
      </c>
      <c r="E46" s="290" t="s">
        <v>14886</v>
      </c>
      <c r="F46" s="276" t="s">
        <v>11978</v>
      </c>
      <c r="G46" s="24"/>
    </row>
    <row r="47" spans="1:7" ht="101.25">
      <c r="A47" s="299"/>
      <c r="B47" s="288">
        <v>5.0999999999999996</v>
      </c>
      <c r="C47" s="287" t="s">
        <v>2177</v>
      </c>
      <c r="D47" s="289">
        <v>43070</v>
      </c>
      <c r="E47" s="290" t="s">
        <v>12456</v>
      </c>
      <c r="F47" s="276" t="s">
        <v>12457</v>
      </c>
      <c r="G47" s="24"/>
    </row>
    <row r="48" spans="1:7" ht="90">
      <c r="A48" s="299"/>
      <c r="B48" s="288">
        <v>5.1100000000000003</v>
      </c>
      <c r="C48" s="287" t="s">
        <v>12684</v>
      </c>
      <c r="D48" s="289">
        <v>43217</v>
      </c>
      <c r="E48" s="290" t="s">
        <v>12786</v>
      </c>
      <c r="F48" s="276" t="s">
        <v>12711</v>
      </c>
      <c r="G48" s="24"/>
    </row>
    <row r="49" spans="1:7" ht="90">
      <c r="A49" s="299"/>
      <c r="B49" s="288">
        <v>5.12</v>
      </c>
      <c r="C49" s="287" t="s">
        <v>12684</v>
      </c>
      <c r="D49" s="289">
        <v>43581</v>
      </c>
      <c r="E49" s="290" t="s">
        <v>12786</v>
      </c>
      <c r="F49" s="276" t="s">
        <v>13315</v>
      </c>
      <c r="G49" s="24"/>
    </row>
    <row r="50" spans="1:7" ht="112.5">
      <c r="A50" s="299"/>
      <c r="B50" s="291">
        <v>6</v>
      </c>
      <c r="C50" s="287" t="s">
        <v>12684</v>
      </c>
      <c r="D50" s="289">
        <v>43964</v>
      </c>
      <c r="E50" s="290" t="s">
        <v>13527</v>
      </c>
      <c r="F50" s="276" t="s">
        <v>13318</v>
      </c>
      <c r="G50" s="24"/>
    </row>
    <row r="51" spans="1:7" ht="56.25">
      <c r="A51" s="299"/>
      <c r="B51" s="288">
        <v>6.01</v>
      </c>
      <c r="C51" s="287" t="s">
        <v>12684</v>
      </c>
      <c r="D51" s="289">
        <v>43970</v>
      </c>
      <c r="E51" s="290" t="s">
        <v>14887</v>
      </c>
      <c r="F51" s="290" t="s">
        <v>13318</v>
      </c>
      <c r="G51" s="24"/>
    </row>
    <row r="52" spans="1:7" ht="56.25">
      <c r="A52" s="299"/>
      <c r="B52" s="288">
        <v>6.1</v>
      </c>
      <c r="C52" s="287" t="s">
        <v>12684</v>
      </c>
      <c r="D52" s="289">
        <v>44314</v>
      </c>
      <c r="E52" s="290" t="s">
        <v>14880</v>
      </c>
      <c r="F52" s="290" t="s">
        <v>14487</v>
      </c>
      <c r="G52" s="24"/>
    </row>
    <row r="53" spans="1:7" ht="56.25">
      <c r="A53" s="299"/>
      <c r="B53" s="288">
        <v>6.2</v>
      </c>
      <c r="C53" s="287" t="s">
        <v>12684</v>
      </c>
      <c r="D53" s="289">
        <v>44678</v>
      </c>
      <c r="E53" s="290" t="s">
        <v>14880</v>
      </c>
      <c r="F53" s="290" t="s">
        <v>14879</v>
      </c>
      <c r="G53" s="24"/>
    </row>
    <row r="54" spans="1:7" ht="56.25">
      <c r="A54" s="299"/>
      <c r="B54" s="288">
        <v>6.21</v>
      </c>
      <c r="C54" s="287" t="s">
        <v>12684</v>
      </c>
      <c r="D54" s="289">
        <v>44687</v>
      </c>
      <c r="E54" s="290" t="s">
        <v>14888</v>
      </c>
      <c r="F54" s="290" t="s">
        <v>14879</v>
      </c>
      <c r="G54" s="24"/>
    </row>
    <row r="55" spans="1:7" ht="56.25">
      <c r="A55" s="299"/>
      <c r="B55" s="288">
        <v>6.22</v>
      </c>
      <c r="C55" s="287" t="s">
        <v>12684</v>
      </c>
      <c r="D55" s="292">
        <v>44692</v>
      </c>
      <c r="E55" s="290" t="s">
        <v>14887</v>
      </c>
      <c r="F55" s="290" t="s">
        <v>14879</v>
      </c>
      <c r="G55" s="24"/>
    </row>
    <row r="56" spans="1:7" ht="90">
      <c r="A56" s="299"/>
      <c r="B56" s="291">
        <v>6.3</v>
      </c>
      <c r="C56" s="287" t="s">
        <v>12684</v>
      </c>
      <c r="D56" s="292">
        <v>45051</v>
      </c>
      <c r="E56" s="290" t="s">
        <v>15144</v>
      </c>
      <c r="F56" s="290" t="s">
        <v>14925</v>
      </c>
      <c r="G56" s="24"/>
    </row>
    <row r="57" spans="1:7" ht="56.25">
      <c r="A57" s="299"/>
      <c r="B57" s="288">
        <v>6.31</v>
      </c>
      <c r="C57" s="287" t="s">
        <v>12684</v>
      </c>
      <c r="D57" s="292">
        <v>45072</v>
      </c>
      <c r="E57" s="290" t="s">
        <v>15146</v>
      </c>
      <c r="F57" s="290" t="s">
        <v>14925</v>
      </c>
      <c r="G57" s="24"/>
    </row>
    <row r="58" spans="1:7" ht="56.25">
      <c r="A58" s="299"/>
      <c r="B58" s="291">
        <v>6.4</v>
      </c>
      <c r="C58" s="287" t="s">
        <v>12684</v>
      </c>
      <c r="D58" s="292">
        <v>45408</v>
      </c>
      <c r="E58" s="290" t="s">
        <v>15148</v>
      </c>
      <c r="F58" s="290" t="s">
        <v>15147</v>
      </c>
      <c r="G58" s="24"/>
    </row>
    <row r="59" spans="1:7" ht="56.25">
      <c r="A59" s="299"/>
      <c r="B59" s="291">
        <v>6.5</v>
      </c>
      <c r="C59" s="287" t="s">
        <v>12684</v>
      </c>
      <c r="D59" s="292">
        <v>45772</v>
      </c>
      <c r="E59" s="290" t="s">
        <v>15217</v>
      </c>
      <c r="F59" s="290" t="s">
        <v>15259</v>
      </c>
      <c r="G59" s="24"/>
    </row>
    <row r="60" spans="1:7" ht="90">
      <c r="A60" s="299"/>
      <c r="B60" s="291">
        <v>6.6</v>
      </c>
      <c r="C60" s="287" t="s">
        <v>12684</v>
      </c>
      <c r="D60" s="292">
        <v>46129</v>
      </c>
      <c r="E60" s="290" t="s">
        <v>15870</v>
      </c>
      <c r="F60" s="293" t="s">
        <v>15352</v>
      </c>
      <c r="G60" s="24"/>
    </row>
    <row r="61" spans="1:7" ht="13.5" thickBot="1">
      <c r="A61" s="300"/>
      <c r="B61" s="301" t="str">
        <f ca="1">OFFSET(L!$C$1,MATCH("General"&amp;"Cpy",L!$A:$A,0)-1,SL,,)</f>
        <v>© 2026 Responsible Minerals Initiative。保留所有权利。</v>
      </c>
      <c r="C61" s="301"/>
      <c r="D61" s="301"/>
      <c r="E61" s="301"/>
      <c r="F61" s="301"/>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网址：(www.responsiblemineralsinitiative.org) 培训和指导、模板、负责任矿物审验流程合规冶炼厂列表。</v>
      </c>
      <c r="B1" s="97" t="s">
        <v>427</v>
      </c>
    </row>
    <row r="2" spans="1:2" ht="30">
      <c r="A2" s="102" t="str">
        <f ca="1">OFFSET(L!$C$1,MATCH("Instructions"&amp;ADDRESS(ROW(),COLUMN(),4),L!$A:$A,0)-1,SL,,)</f>
        <v>介绍</v>
      </c>
      <c r="B2" s="97" t="s">
        <v>1258</v>
      </c>
    </row>
    <row r="3" spans="1:2" ht="120">
      <c r="A3" s="99"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97" t="s">
        <v>1259</v>
      </c>
    </row>
    <row r="4" spans="1:2" ht="222.6" customHeight="1">
      <c r="A4" s="99"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97" t="s">
        <v>1265</v>
      </c>
    </row>
    <row r="5" spans="1:2" ht="15">
      <c r="A5" s="103"/>
      <c r="B5" s="97"/>
    </row>
    <row r="6" spans="1:2" ht="30">
      <c r="A6" s="102" t="str">
        <f ca="1">OFFSET(L!$C$1,MATCH("Instructions"&amp;ADDRESS(ROW(),COLUMN(),4),L!$A:$A,0)-1,SL,,)</f>
        <v>公司信息的填写说明（第 8 至 22 行）。_x000D_
请仅以英文作答</v>
      </c>
      <c r="B6" s="97" t="s">
        <v>1258</v>
      </c>
    </row>
    <row r="7" spans="1:2" ht="15">
      <c r="A7" s="220" t="str">
        <f ca="1">OFFSET(L!$C$1,MATCH("Instructions"&amp;ADDRESS(ROW(),COLUMN(),4),L!$A:$A,0)-1,SL,,)</f>
        <v>注：带星号 (*) 的字段为必填。</v>
      </c>
      <c r="B7" s="97"/>
    </row>
    <row r="8" spans="1:2" ht="15">
      <c r="A8" s="99" t="str">
        <f ca="1">OFFSET(L!$C$1,MATCH("Instructions"&amp;ADDRESS(ROW(),COLUMN(),4),L!$A:$A,0)-1,SL,,)</f>
        <v>1. 插入贵公司的法定名称。请勿使用缩写。在此字段中，您可以选择添加其他商业名称、营业名称等。</v>
      </c>
      <c r="B8" s="97"/>
    </row>
    <row r="9" spans="1:2" ht="405.6" customHeight="1">
      <c r="A9" s="141"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97" t="s">
        <v>1257</v>
      </c>
    </row>
    <row r="10" spans="1:2" ht="36" customHeight="1">
      <c r="A10" s="99" t="str">
        <f ca="1">OFFSET(L!$C$1,MATCH("Instructions"&amp;ADDRESS(ROW(),COLUMN(),4),L!$A:$A,0)-1,SL,,)</f>
        <v>3. 插入贵公司的唯一识别序号或编号（DUNS 号码、VAT 号码、客户特定识别码等）</v>
      </c>
      <c r="B10" s="97"/>
    </row>
    <row r="11" spans="1:2" ht="35.25" customHeight="1">
      <c r="A11" s="99" t="str">
        <f ca="1">OFFSET(L!$C$1,MATCH("Instructions"&amp;ADDRESS(ROW(),COLUMN(),4),L!$A:$A,0)-1,SL,,)</f>
        <v>4. 插入唯一识别序号或代码出处（例如“DUNS”、“VAT”、“客户”等）</v>
      </c>
      <c r="B11" s="97"/>
    </row>
    <row r="12" spans="1:2" ht="30">
      <c r="A12" s="99" t="str">
        <f ca="1">OFFSET(L!$C$1,MATCH("Instructions"&amp;ADDRESS(ROW(),COLUMN(),4),L!$A:$A,0)-1,SL,,)</f>
        <v>5. 插入贵公司的完整地址（街道、城市、州、国家或地区、邮政编码）。此为必填字段。</v>
      </c>
      <c r="B12" s="97" t="s">
        <v>1258</v>
      </c>
    </row>
    <row r="13" spans="1:2" ht="33.75" customHeight="1">
      <c r="A13" s="99" t="str">
        <f ca="1">OFFSET(L!$C$1,MATCH("Instructions"&amp;ADDRESS(ROW(),COLUMN(),4),L!$A:$A,0)-1,SL,,)</f>
        <v>6. 插入对此申报信息内容负责的联系人姓名。此为必填字段。</v>
      </c>
      <c r="B13" s="97"/>
    </row>
    <row r="14" spans="1:2" ht="15">
      <c r="A14" s="99" t="str">
        <f ca="1">OFFSET(L!$C$1,MATCH("Instructions"&amp;ADDRESS(ROW(),COLUMN(),4),L!$A:$A,0)-1,SL,,)</f>
        <v>7. 插入联系人的电子邮件地址。如果没有电子邮件地址，请说明“无”或“不适用”。如留空此字段，会导致此表格出错。此为必填字段。</v>
      </c>
      <c r="B14" s="97"/>
    </row>
    <row r="15" spans="1:2" ht="25.5" customHeight="1">
      <c r="A15" s="99" t="str">
        <f ca="1">OFFSET(L!$C$1,MATCH("Instructions"&amp;ADDRESS(ROW(),COLUMN(),4),L!$A:$A,0)-1,SL,,)</f>
        <v>8. 插入联系人的电话号码。此为必填字段。</v>
      </c>
      <c r="B15" s="97"/>
    </row>
    <row r="16" spans="1:2" ht="15">
      <c r="A16" s="99" t="str">
        <f ca="1">OFFSET(L!$C$1,MATCH("Instructions"&amp;ADDRESS(ROW(),COLUMN(),4),L!$A:$A,0)-1,SL,,)</f>
        <v xml:space="preserve">9. 插入负责申报信息内容的人员姓名。授权人可能与联系人不同。请勿填写“相同”或相似信息，而需提供授权人的姓名。此为必填字段。 </v>
      </c>
      <c r="B16" s="97"/>
    </row>
    <row r="17" spans="1:2" ht="15">
      <c r="A17" s="99" t="str">
        <f ca="1">OFFSET(L!$C$1,MATCH("Instructions"&amp;ADDRESS(ROW(),COLUMN(),4),L!$A:$A,0)-1,SL,,)</f>
        <v>10. 输入授权人的职位。 此为选填字段。</v>
      </c>
      <c r="B17" s="97"/>
    </row>
    <row r="18" spans="1:2" ht="15">
      <c r="A18" s="99" t="str">
        <f ca="1">OFFSET(L!$C$1,MATCH("Instructions"&amp;ADDRESS(ROW(),COLUMN(),4),L!$A:$A,0)-1,SL,,)</f>
        <v>11.  输入授权人的电子邮件地址。如果没有电子邮件地址，请声明“无”或“不适用”。如留空此字段，会导致表格出错。此为必填字段。</v>
      </c>
      <c r="B18" s="97"/>
    </row>
    <row r="19" spans="1:2" ht="15">
      <c r="A19" s="99" t="str">
        <f ca="1">OFFSET(L!$C$1,MATCH("Instructions"&amp;ADDRESS(ROW(),COLUMN(),4),L!$A:$A,0)-1,SL,,)</f>
        <v>12. 插入授权人的电话号码。此字段自由选择填写。</v>
      </c>
      <c r="B19" s="97"/>
    </row>
    <row r="20" spans="1:2" ht="33.75" customHeight="1">
      <c r="A20" s="99" t="str">
        <f ca="1">OFFSET(L!$C$1,MATCH("Instructions"&amp;ADDRESS(ROW(),COLUMN(),4),L!$A:$A,0)-1,SL,,)</f>
        <v>13. 请使用“日-月-年”的格式输入申报日期。此为必填字段。</v>
      </c>
      <c r="B20" s="97"/>
    </row>
    <row r="21" spans="1:2" ht="30">
      <c r="A21" s="99" t="str">
        <f ca="1">OFFSET(L!$C$1,MATCH("Instructions"&amp;ADDRESS(ROW(),COLUMN(),4),L!$A:$A,0)-1,SL,,)</f>
        <v>14. 例如，用户应将文件名保存为“公司名-日期.xls”（日期格式为年-月-日）。</v>
      </c>
      <c r="B21" s="97" t="s">
        <v>1258</v>
      </c>
    </row>
    <row r="22" spans="1:2" ht="15">
      <c r="A22" s="103"/>
      <c r="B22" s="97"/>
    </row>
    <row r="23" spans="1:2" ht="30">
      <c r="A23" s="102" t="str">
        <f ca="1">OFFSET(L!$C$1,MATCH("Instructions"&amp;ADDRESS(ROW(),COLUMN(),4),L!$A:$A,0)-1,SL,,)</f>
        <v>八道尽职调查问题的填写指南（第 24 至 71 行）。_x000D_
请仅以英文作答</v>
      </c>
      <c r="B23" s="97" t="s">
        <v>1258</v>
      </c>
    </row>
    <row r="24" spans="1:2" ht="80.45" customHeight="1">
      <c r="A24" s="99"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97" t="s">
        <v>1261</v>
      </c>
    </row>
    <row r="25" spans="1:2" ht="72" customHeight="1">
      <c r="A25" s="99"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97" t="s">
        <v>1258</v>
      </c>
    </row>
    <row r="26" spans="1:2" ht="280.7" customHeight="1">
      <c r="A26" s="99"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97" t="s">
        <v>1258</v>
      </c>
    </row>
    <row r="27" spans="1:2" ht="30">
      <c r="A27" s="99" t="str">
        <f ca="1">OFFSET(L!$C$1,MATCH("Instructions"&amp;ADDRESS(ROW(),COLUMN(),4),L!$A:$A,0)-1,SL,,)</f>
        <v xml:space="preserve">如果回答为“否”，某些公司需要进一步求证，请在注释栏中详细说明。 </v>
      </c>
      <c r="B27" s="97" t="s">
        <v>1258</v>
      </c>
    </row>
    <row r="28" spans="1:2" ht="247.5" customHeight="1">
      <c r="A28" s="99"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97"/>
    </row>
    <row r="29" spans="1:2" ht="157.35" customHeight="1">
      <c r="A29" s="99"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97" t="s">
        <v>1258</v>
      </c>
    </row>
    <row r="30" spans="1:2" ht="181.7" customHeight="1">
      <c r="A30" s="99"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97"/>
    </row>
    <row r="31" spans="1:2" ht="90">
      <c r="A31" s="99"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97" t="s">
        <v>1258</v>
      </c>
    </row>
    <row r="32" spans="1:2" ht="234.6" customHeight="1">
      <c r="A32" s="99"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97" t="s">
        <v>1261</v>
      </c>
    </row>
    <row r="33" spans="1:2" ht="60">
      <c r="A33" s="99"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97"/>
    </row>
    <row r="34" spans="1:2" ht="30">
      <c r="A34" s="99"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97" t="s">
        <v>1258</v>
      </c>
    </row>
    <row r="35" spans="1:2" ht="21" customHeight="1">
      <c r="A35" s="99" t="str">
        <f ca="1">OFFSET(L!$C$1,MATCH("Instructions"&amp;ADDRESS(ROW(),COLUMN(),4),L!$A:$A,0)-1,SL,,)</f>
        <v>在注释部分提供您的意见，以进一步说明您的回答。</v>
      </c>
      <c r="B35" s="97"/>
    </row>
    <row r="36" spans="1:2" ht="15">
      <c r="A36" s="103"/>
      <c r="B36" s="97"/>
    </row>
    <row r="37" spans="1:2" ht="30">
      <c r="A37" s="102" t="str">
        <f ca="1">OFFSET(L!$C$1,MATCH("Instructions"&amp;ADDRESS(ROW(),COLUMN(),4),L!$A:$A,0)-1,SL,,)</f>
        <v>完成问题 A 至 H 的说明（第 75 至 89 行）。如果问题 1 和 2 就任何金属的回答为“是”，必须回答问题 A 至 H。_x000D_
请仅以英文作答</v>
      </c>
      <c r="B37" s="97" t="s">
        <v>1258</v>
      </c>
    </row>
    <row r="38" spans="1:2" ht="135">
      <c r="A38" s="99"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97" t="s">
        <v>1260</v>
      </c>
    </row>
    <row r="39" spans="1:2" ht="45">
      <c r="A39" s="99" t="str">
        <f ca="1">OFFSET(L!$C$1,MATCH("Instructions"&amp;ADDRESS(ROW(),COLUMN(),4),L!$A:$A,0)-1,SL,,)</f>
        <v>A. 这是披露公司是否具有负责任矿产采购政策的申报。请以“是”或“否”来回答此问题。须在问题注释字段提供说明。_x000D_
_x000D_
此问题必须作答。</v>
      </c>
      <c r="B39" s="97"/>
    </row>
    <row r="40" spans="1:2" ht="65.45" customHeight="1">
      <c r="A40" s="99"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97"/>
    </row>
    <row r="41" spans="1:2" ht="75">
      <c r="A41" s="99"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97" t="s">
        <v>1263</v>
      </c>
    </row>
    <row r="42" spans="1:2" ht="120">
      <c r="A42" s="99"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97" t="s">
        <v>1261</v>
      </c>
    </row>
    <row r="43" spans="1:2" ht="120">
      <c r="A43" s="99"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97" t="s">
        <v>1262</v>
      </c>
    </row>
    <row r="44" spans="1:2" ht="105">
      <c r="A44" s="99"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97" t="s">
        <v>1258</v>
      </c>
    </row>
    <row r="45" spans="1:2" ht="120">
      <c r="A45" s="99" t="str">
        <f ca="1">OFFSET(L!$C$1,MATCH("Instructions"&amp;ADDRESS(ROW(),COLUMN(),4),L!$A:$A,0)-1,SL,,)</f>
        <v>G. 此问题是要披露公司是否受 SEC 规则规限。请以“是”或“否”来回答此问题。须在问题注释字段提供说明。此问题必须作答。要了解更多信息，请参见 www.sec.gov。</v>
      </c>
      <c r="B45" s="97" t="s">
        <v>1259</v>
      </c>
    </row>
    <row r="46" spans="1:2" ht="85.5" customHeight="1">
      <c r="A46" s="99"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97" t="s">
        <v>1258</v>
      </c>
    </row>
    <row r="47" spans="1:2" ht="15">
      <c r="A47" s="103"/>
      <c r="B47" s="97"/>
    </row>
    <row r="48" spans="1:2" ht="30">
      <c r="A48" s="102" t="str">
        <f ca="1">OFFSET(L!$C$1,MATCH("Instructions"&amp;ADDRESS(ROW(),COLUMN(),4),L!$A:$A,0)-1,SL,,)</f>
        <v>冶炼厂列表选项卡的填写说明。请仅以英文作答</v>
      </c>
      <c r="B48" s="97" t="s">
        <v>1258</v>
      </c>
    </row>
    <row r="49" spans="1:2" ht="22.5" customHeight="1">
      <c r="A49" s="220" t="str">
        <f ca="1">OFFSET(L!$C$1,MATCH("Instructions"&amp;ADDRESS(ROW(),COLUMN(),4),L!$A:$A,0)-1,SL,,)</f>
        <v>注：带星号 (*) 列表示必填字段。</v>
      </c>
      <c r="B49" s="97"/>
    </row>
    <row r="50" spans="1:2" ht="60">
      <c r="A50" s="99"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97" t="s">
        <v>1257</v>
      </c>
    </row>
    <row r="51" spans="1:2" ht="51" customHeight="1">
      <c r="A51" s="99" t="str">
        <f ca="1">OFFSET(L!$C$1,MATCH("Instructions"&amp;ADDRESS(ROW(),COLUMN(),4),L!$A:$A,0)-1,SL,,)</f>
        <v>1. 冶炼厂识别输入列 - 如果您知道冶炼厂识别号码，请在 A 列输入号码（B、C、E、F、G、I 和 J 列将自动填入）。A 列不会自动填入。</v>
      </c>
      <c r="B51" s="97" t="s">
        <v>1258</v>
      </c>
    </row>
    <row r="52" spans="1:2" ht="44.45" customHeight="1">
      <c r="A52" s="99" t="str">
        <f ca="1">OFFSET(L!$C$1,MATCH("Instructions"&amp;ADDRESS(ROW(),COLUMN(),4),L!$A:$A,0)-1,SL,,)</f>
        <v>2. 金属 (*) - 在下拉菜单中，选择正在输入信息的冶炼厂所提炼的金属。 此为必填字段。</v>
      </c>
      <c r="B52" s="97"/>
    </row>
    <row r="53" spans="1:2" ht="78.95" customHeight="1">
      <c r="A53" s="149"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97" t="s">
        <v>1258</v>
      </c>
    </row>
    <row r="54" spans="1:2" ht="60">
      <c r="A54" s="99" t="str">
        <f ca="1">OFFSET(L!$C$1,MATCH("Instructions"&amp;ADDRESS(ROW(),COLUMN(),4),L!$A:$A,0)-1,SL,,)</f>
        <v>4. 冶炼厂名称 (1) - 如果选择 C 列中的冶炼厂名称，请填写冶炼厂的名称。如果选择 C 列中的“冶炼厂未列出”，此字段将自动填入。此为必填字段。</v>
      </c>
      <c r="B54" s="97" t="s">
        <v>1257</v>
      </c>
    </row>
    <row r="55" spans="1:2" ht="75">
      <c r="A55" s="99"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97" t="s">
        <v>1263</v>
      </c>
    </row>
    <row r="56" spans="1:2" ht="60">
      <c r="A56" s="99"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97" t="s">
        <v>1257</v>
      </c>
    </row>
    <row r="57" spans="1:2" ht="60">
      <c r="A57" s="99" t="str">
        <f ca="1">OFFSET(L!$C$1,MATCH("Instructions"&amp;ADDRESS(ROW(),COLUMN(),4),L!$A:$A,0)-1,SL,,)</f>
        <v xml:space="preserve">7. 冶炼厂识别号码 - F 列包括所有的冶炼厂识别号码。 如果在 C 列中使用下拉框选择冶炼厂名称，此字段会自动填入。 </v>
      </c>
      <c r="B57" s="97" t="s">
        <v>1257</v>
      </c>
    </row>
    <row r="58" spans="1:2" ht="60">
      <c r="A58" s="99" t="str">
        <f ca="1">OFFSET(L!$C$1,MATCH("Instructions"&amp;ADDRESS(ROW(),COLUMN(),4),L!$A:$A,0)-1,SL,,)</f>
        <v>8. 冶炼厂所在街道 - 提供冶炼厂所在街道的名称。此为选填字段。</v>
      </c>
      <c r="B58" s="97" t="s">
        <v>1257</v>
      </c>
    </row>
    <row r="59" spans="1:2" ht="30">
      <c r="A59" s="99" t="str">
        <f ca="1">OFFSET(L!$C$1,MATCH("Instructions"&amp;ADDRESS(ROW(),COLUMN(),4),L!$A:$A,0)-1,SL,,)</f>
        <v>9. 冶炼厂所在城市 - 提供冶炼厂所在城市的名称。此为选填字段。</v>
      </c>
      <c r="B59" s="97" t="s">
        <v>1258</v>
      </c>
    </row>
    <row r="60" spans="1:2" ht="45" customHeight="1">
      <c r="A60" s="99" t="str">
        <f ca="1">OFFSET(L!$C$1,MATCH("Instructions"&amp;ADDRESS(ROW(),COLUMN(),4),L!$A:$A,0)-1,SL,,)</f>
        <v>10. 冶炼厂地点：州/省（如适用）- 提供冶炼厂所在的州/省。此为选填字段。</v>
      </c>
      <c r="B60" s="97" t="s">
        <v>1261</v>
      </c>
    </row>
    <row r="61" spans="1:2" ht="105">
      <c r="A61" s="99"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97" t="s">
        <v>1261</v>
      </c>
    </row>
    <row r="62" spans="1:2" ht="60">
      <c r="A62" s="99" t="str">
        <f ca="1">OFFSET(L!$C$1,MATCH("Instructions"&amp;ADDRESS(ROW(),COLUMN(),4),L!$A:$A,0)-1,SL,,)</f>
        <v xml:space="preserve">12. 冶炼厂联系人电子邮件 - 填写被确定为冶炼厂联系人的电子邮件。例如： John.Smith@SmelterXXX.com。填写此字段栏前，请阅读冶炼厂联系人姓名填写指引。 </v>
      </c>
      <c r="B62" s="97" t="s">
        <v>1257</v>
      </c>
    </row>
    <row r="63" spans="1:2" ht="125.45" customHeight="1">
      <c r="A63" s="99"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97" t="s">
        <v>1257</v>
      </c>
    </row>
    <row r="64" spans="1:2" ht="136.35" customHeight="1">
      <c r="A64" s="99"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97"/>
    </row>
    <row r="65" spans="1:2" ht="75">
      <c r="A65" s="99" t="str">
        <f ca="1">OFFSET(L!$C$1,MATCH("Instructions"&amp;ADDRESS(ROW(),COLUMN(),4),L!$A:$A,0)-1,SL,,)</f>
        <v>15. 表明冶炼厂是否仅从回收料或报废料资源中获取冶炼过程的来料。此为选答问题。本问题允许的回答包括：_x000D_
_x000D_
- 是_x000D_
- 否_x000D_
- 未知</v>
      </c>
      <c r="B65" s="97"/>
    </row>
    <row r="66" spans="1:2" ht="110.25" customHeight="1">
      <c r="A66" s="99" t="str">
        <f ca="1">OFFSET(L!$C$1,MATCH("Instructions"&amp;ADDRESS(ROW(),COLUMN(),4),L!$A:$A,0)-1,SL,,)</f>
        <v>16. 注释 - 无格式限制的文字栏，可输入有关冶炼厂的任何意见。例如：冶炼厂正在被 YYY 公司收购</v>
      </c>
      <c r="B66" s="97"/>
    </row>
    <row r="67" spans="1:2" ht="15">
      <c r="A67" s="104"/>
      <c r="B67" s="97"/>
    </row>
    <row r="68" spans="1:2" ht="34.5" customHeight="1">
      <c r="A68" s="102" t="str">
        <f ca="1">OFFSET(L!$C$1,MATCH("Instructions"&amp;ADDRESS(ROW(),COLUMN(),4),L!$A:$A,0)-1,SL,,)</f>
        <v>条款及细则</v>
      </c>
      <c r="B68" s="97"/>
    </row>
    <row r="69" spans="1:2" ht="15">
      <c r="A69" s="104"/>
      <c r="B69" s="97"/>
    </row>
    <row r="70" spans="1:2" ht="80.45" customHeight="1">
      <c r="A70" s="102"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97" t="s">
        <v>1258</v>
      </c>
    </row>
    <row r="71" spans="1:2" ht="93.6" customHeight="1">
      <c r="A71" s="220"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97" t="s">
        <v>1264</v>
      </c>
    </row>
    <row r="72" spans="1:2" ht="155.44999999999999" customHeight="1">
      <c r="A72" s="220"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97" t="s">
        <v>1262</v>
      </c>
    </row>
    <row r="73" spans="1:2" ht="75">
      <c r="A73" s="220"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97" t="s">
        <v>1263</v>
      </c>
    </row>
    <row r="74" spans="1:2" ht="30">
      <c r="A74" s="99"/>
      <c r="B74" s="97" t="s">
        <v>426</v>
      </c>
    </row>
    <row r="75" spans="1:2" ht="15">
      <c r="A75" s="99" t="str">
        <f ca="1">OFFSET(L!$C$1,MATCH("General"&amp;"Cpy",L!$A:$A,0)-1,SL,,)</f>
        <v>© 2026 Responsible Minerals Initiative。保留所有权利。</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7" sqref="C7"/>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1"/>
      <c r="B2" s="134" t="str">
        <f ca="1">OFFSET(L!$C$1,MATCH("Definitions"&amp;ADDRESS(ROW(),COLUMN(),4),L!$A:$A,0)-1,SL,,)</f>
        <v>物品</v>
      </c>
      <c r="C2" s="134" t="str">
        <f ca="1">OFFSET(L!$C$1,MATCH("Definitions"&amp;ADDRESS(ROW(),COLUMN(),4),L!$A:$A,0)-1,SL,,)</f>
        <v>定义</v>
      </c>
      <c r="D2" s="324"/>
      <c r="E2" s="98"/>
    </row>
    <row r="3" spans="1:5" ht="63.95" customHeight="1">
      <c r="A3" s="71"/>
      <c r="B3" s="60" t="str">
        <f ca="1">OFFSET(L!$C$1,MATCH("Definitions"&amp;ADDRESS(ROW(),COLUMN(),4),L!$A:$A,0)-1,SL,,)</f>
        <v>3TG 是钽 (Tantalum)、锡 (Tin)、钨 (Tungsten)、金 (Gold) 的缩写</v>
      </c>
      <c r="C3" s="60" t="str">
        <f ca="1">OFFSET(L!$C$1,MATCH("Definitions"&amp;ADDRESS(ROW(),COLUMN(),4),L!$A:$A,0)-1,SL,,)</f>
        <v>钽、锡、钨、金</v>
      </c>
      <c r="D3" s="324"/>
      <c r="E3" s="97" t="s">
        <v>1266</v>
      </c>
    </row>
    <row r="4" spans="1:5" ht="63.75" customHeight="1">
      <c r="A4" s="71"/>
      <c r="B4" s="60" t="str">
        <f ca="1">OFFSET(L!$C$1,MATCH("Definitions"&amp;ADDRESS(ROW(),COLUMN(),4),L!$A:$A,0)-1,SL,,)</f>
        <v>授权人</v>
      </c>
      <c r="C4" s="60" t="str">
        <f ca="1">OFFSET(L!$C$1,MATCH("Definitions"&amp;ADDRESS(ROW(),COLUMN(),4),L!$A:$A,0)-1,SL,,)</f>
        <v xml:space="preserve">此字段定义负责申报内容的人员。授权人可能与联络人不同。请勿填写“相同”或相似信息，需提供授权人的姓名。 </v>
      </c>
      <c r="D4" s="324"/>
      <c r="E4" s="97"/>
    </row>
    <row r="5" spans="1:5" ht="30">
      <c r="A5" s="71"/>
      <c r="B5" s="60" t="str">
        <f ca="1">OFFSET(L!$C$1,MATCH("Definitions"&amp;ADDRESS(ROW(),COLUMN(),4),L!$A:$A,0)-1,SL,,)</f>
        <v>受冲突影响和高风险地区 (CAHRA)</v>
      </c>
      <c r="C5" s="60"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4"/>
      <c r="E5" s="97"/>
    </row>
    <row r="6" spans="1:5" ht="151.35" customHeight="1">
      <c r="A6" s="71"/>
      <c r="B6" s="60" t="str">
        <f ca="1">OFFSET(L!$C$1,MATCH("Definitions"&amp;ADDRESS(ROW(),COLUMN(),4),L!$A:$A,0)-1,SL,,)</f>
        <v xml:space="preserve">冲突矿产 </v>
      </c>
      <c r="C6" s="60"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4"/>
      <c r="E6" s="97" t="s">
        <v>1267</v>
      </c>
    </row>
    <row r="7" spans="1:5" ht="105.6" customHeight="1">
      <c r="A7" s="71"/>
      <c r="B7" s="60" t="str">
        <f ca="1">OFFSET(L!$C$1,MATCH("Definitions"&amp;ADDRESS(ROW(),COLUMN(),4),L!$A:$A,0)-1,SL,,)</f>
        <v>指明国家或地区</v>
      </c>
      <c r="C7" s="60"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4"/>
      <c r="E7" s="97" t="s">
        <v>1267</v>
      </c>
    </row>
    <row r="8" spans="1:5" ht="135">
      <c r="A8" s="71"/>
      <c r="B8" s="60" t="str">
        <f ca="1">OFFSET(L!$C$1,MATCH("Definitions"&amp;ADDRESS(ROW(),COLUMN(),4),L!$A:$A,0)-1,SL,,)</f>
        <v xml:space="preserve">申报范围或种类 </v>
      </c>
      <c r="C8" s="60"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4"/>
      <c r="E8" s="97" t="s">
        <v>1270</v>
      </c>
    </row>
    <row r="9" spans="1:5" ht="60">
      <c r="A9" s="71"/>
      <c r="B9" s="60" t="str">
        <f ca="1">OFFSET(L!$C$1,MATCH("Definitions"&amp;ADDRESS(ROW(),COLUMN(),4),L!$A:$A,0)-1,SL,,)</f>
        <v>多德-弗兰克</v>
      </c>
      <c r="C9" s="60"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4"/>
      <c r="E9" s="97" t="s">
        <v>1267</v>
      </c>
    </row>
    <row r="10" spans="1:5" ht="45">
      <c r="A10" s="71"/>
      <c r="B10" s="60" t="str">
        <f ca="1">OFFSET(L!$C$1,MATCH("Definitions"&amp;ADDRESS(ROW(),COLUMN(),4),L!$A:$A,0)-1,SL,,)</f>
        <v>刚果民主共和国</v>
      </c>
      <c r="C10" s="60" t="str">
        <f ca="1">OFFSET(L!$C$1,MATCH("Definitions"&amp;ADDRESS(ROW(),COLUMN(),4),L!$A:$A,0)-1,SL,,)</f>
        <v>刚果民主共和国</v>
      </c>
      <c r="D10" s="324"/>
      <c r="E10" s="97" t="s">
        <v>1266</v>
      </c>
    </row>
    <row r="11" spans="1:5" ht="45" hidden="1">
      <c r="A11" s="71"/>
      <c r="B11" s="60" t="str">
        <f ca="1">OFFSET(L!$C$1,MATCH("Definitions"&amp;ADDRESS(ROW(),COLUMN(),4),L!$A:$A,0)-1,SL,,)</f>
        <v>刚果民主共和国无冲突的冲突矿产</v>
      </c>
      <c r="C11" s="60"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4"/>
      <c r="E11" s="97" t="s">
        <v>1266</v>
      </c>
    </row>
    <row r="12" spans="1:5" ht="45">
      <c r="A12" s="71"/>
      <c r="B12" s="60" t="str">
        <f ca="1">OFFSET(L!$C$1,MATCH("Definitions"&amp;ADDRESS(ROW(),COLUMN(),4),L!$A:$A,0)-1,SL,,)</f>
        <v>金精炼厂（冶炼厂）</v>
      </c>
      <c r="C12" s="60"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4"/>
      <c r="E12" s="97" t="s">
        <v>1266</v>
      </c>
    </row>
    <row r="13" spans="1:5" ht="107.25" customHeight="1">
      <c r="A13" s="71"/>
      <c r="B13" s="60" t="str">
        <f ca="1">OFFSET(L!$C$1,MATCH("Definitions"&amp;ADDRESS(ROW(),COLUMN(),4),L!$A:$A,0)-1,SL,,)</f>
        <v>独立的第三方审核机构</v>
      </c>
      <c r="C13" s="60"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4"/>
      <c r="E13" s="97" t="s">
        <v>1268</v>
      </c>
    </row>
    <row r="14" spans="1:5" ht="165">
      <c r="A14" s="71"/>
      <c r="B14" s="60" t="str">
        <f ca="1">OFFSET(L!$C$1,MATCH("Definitions"&amp;ADDRESS(ROW(),COLUMN(),4),L!$A:$A,0)-1,SL,,)</f>
        <v>有意添加</v>
      </c>
      <c r="C14" s="60"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4"/>
      <c r="E14" s="97" t="s">
        <v>1266</v>
      </c>
    </row>
    <row r="15" spans="1:5" ht="75">
      <c r="A15" s="71"/>
      <c r="B15" s="60" t="str">
        <f ca="1">OFFSET(L!$C$1,MATCH("Definitions"&amp;ADDRESS(ROW(),COLUMN(),4),L!$A:$A,0)-1,SL,,)</f>
        <v>IPC</v>
      </c>
      <c r="C15" s="60"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4"/>
      <c r="E15" s="97" t="s">
        <v>1266</v>
      </c>
    </row>
    <row r="16" spans="1:5" ht="45">
      <c r="A16" s="71"/>
      <c r="B16" s="60" t="str">
        <f ca="1">OFFSET(L!$C$1,MATCH("Definitions"&amp;ADDRESS(ROW(),COLUMN(),4),L!$A:$A,0)-1,SL,,)</f>
        <v>IPC-1755 冲突矿产数据交换标准</v>
      </c>
      <c r="C16" s="60"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4"/>
      <c r="E16" s="97" t="s">
        <v>1266</v>
      </c>
    </row>
    <row r="17" spans="1:5" ht="135">
      <c r="A17" s="71"/>
      <c r="B17" s="60" t="str">
        <f ca="1">OFFSET(L!$C$1,MATCH("Definitions"&amp;ADDRESS(ROW(),COLUMN(),4),L!$A:$A,0)-1,SL,,)</f>
        <v>产品功能需要</v>
      </c>
      <c r="C17" s="60"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4"/>
      <c r="E17" s="97" t="s">
        <v>1266</v>
      </c>
    </row>
    <row r="18" spans="1:5" ht="90">
      <c r="A18" s="71"/>
      <c r="B18" s="60" t="str">
        <f ca="1">OFFSET(L!$C$1,MATCH("Definitions"&amp;ADDRESS(ROW(),COLUMN(),4),L!$A:$A,0)-1,SL,,)</f>
        <v>产品生产需要</v>
      </c>
      <c r="C18" s="60"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4"/>
      <c r="E18" s="97" t="s">
        <v>1266</v>
      </c>
    </row>
    <row r="19" spans="1:5" ht="45">
      <c r="A19" s="71"/>
      <c r="B19" s="60" t="str">
        <f ca="1">OFFSET(L!$C$1,MATCH("Definitions"&amp;ADDRESS(ROW(),COLUMN(),4),L!$A:$A,0)-1,SL,,)</f>
        <v>经济合作与发展组织（Organization for Economic Co-operation and Development，OECD）</v>
      </c>
      <c r="C19" s="60" t="str">
        <f ca="1">OFFSET(L!$C$1,MATCH("Definitions"&amp;ADDRESS(ROW(),COLUMN(),4),L!$A:$A,0)-1,SL,,)</f>
        <v>经济合作与发展组织</v>
      </c>
      <c r="D19" s="324"/>
      <c r="E19" s="97"/>
    </row>
    <row r="20" spans="1:5" ht="15">
      <c r="A20" s="71"/>
      <c r="B20" s="60" t="str">
        <f ca="1">OFFSET(L!$C$1,MATCH("Definitions"&amp;ADDRESS(ROW(),COLUMN(),4),L!$A:$A,0)-1,SL,,)</f>
        <v>产品</v>
      </c>
      <c r="C20" s="60" t="str">
        <f ca="1">OFFSET(L!$C$1,MATCH("Definitions"&amp;ADDRESS(ROW(),COLUMN(),4),L!$A:$A,0)-1,SL,,)</f>
        <v xml:space="preserve">公司的产品或成品是指在制造生产阶段或最后完成阶段的物料或物品，并且已可以交付或销售给客户。 </v>
      </c>
      <c r="D20" s="324"/>
      <c r="E20" s="97"/>
    </row>
    <row r="21" spans="1:5" ht="30">
      <c r="A21" s="71"/>
      <c r="B21" s="60" t="str">
        <f ca="1">OFFSET(L!$C$1,MATCH("Definitions"&amp;ADDRESS(ROW(),COLUMN(),4),L!$A:$A,0)-1,SL,,)</f>
        <v>责任商业联盟（Responsible Business Alliance，RBA）</v>
      </c>
      <c r="C21" s="60" t="str">
        <f ca="1">OFFSET(L!$C$1,MATCH("Definitions"&amp;ADDRESS(ROW(),COLUMN(),4),L!$A:$A,0)-1,SL,,)</f>
        <v>责任商业联盟 (www.responsiblebusiness.org)</v>
      </c>
      <c r="D21" s="324"/>
      <c r="E21" s="97"/>
    </row>
    <row r="22" spans="1:5" ht="106.5" customHeight="1">
      <c r="A22" s="71"/>
      <c r="B22" s="60" t="str">
        <f ca="1">OFFSET(L!$C$1,MATCH("Definitions"&amp;ADDRESS(ROW(),COLUMN(),4),L!$A:$A,0)-1,SL,,)</f>
        <v>回收或废料源</v>
      </c>
      <c r="C22" s="60"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4"/>
      <c r="E22" s="97"/>
    </row>
    <row r="23" spans="1:5" ht="45">
      <c r="A23" s="71"/>
      <c r="B23" s="60" t="str">
        <f ca="1">OFFSET(L!$C$1,MATCH("Definitions"&amp;ADDRESS(ROW(),COLUMN(),4),L!$A:$A,0)-1,SL,,)</f>
        <v>负责任矿物审验流程 (RMAP)</v>
      </c>
      <c r="C23" s="60"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4"/>
      <c r="E23" s="97"/>
    </row>
    <row r="24" spans="1:5" ht="168" customHeight="1">
      <c r="A24" s="71"/>
      <c r="B24" s="60" t="str">
        <f ca="1">OFFSET(L!$C$1,MATCH("Definitions"&amp;ADDRESS(ROW(),COLUMN(),4),L!$A:$A,0)-1,SL,,)</f>
        <v>负责任矿物计划</v>
      </c>
      <c r="C24" s="60"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4"/>
      <c r="E24" s="97"/>
    </row>
    <row r="25" spans="1:5" ht="177.6" customHeight="1">
      <c r="A25" s="71"/>
      <c r="B25" s="60" t="str">
        <f ca="1">OFFSET(L!$C$1,MATCH("Definitions"&amp;ADDRESS(ROW(),COLUMN(),4),L!$A:$A,0)-1,SL,,)</f>
        <v>无冲突冶炼厂计划合规冶炼厂列表</v>
      </c>
      <c r="C25" s="60"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4"/>
      <c r="E25" s="97" t="s">
        <v>1266</v>
      </c>
    </row>
    <row r="26" spans="1:5" ht="75">
      <c r="A26" s="71"/>
      <c r="B26" s="60" t="str">
        <f ca="1">OFFSET(L!$C$1,MATCH("Definitions"&amp;ADDRESS(ROW(),COLUMN(),4),L!$A:$A,0)-1,SL,,)</f>
        <v>证券交易委员会 (SEC)</v>
      </c>
      <c r="C26" s="60" t="str">
        <f ca="1">OFFSET(L!$C$1,MATCH("Definitions"&amp;ADDRESS(ROW(),COLUMN(),4),L!$A:$A,0)-1,SL,,)</f>
        <v>美国证券交易委员会 (www.sec.gov)</v>
      </c>
      <c r="D26" s="324"/>
      <c r="E26" s="97" t="s">
        <v>1268</v>
      </c>
    </row>
    <row r="27" spans="1:5" ht="45">
      <c r="A27" s="71"/>
      <c r="B27" s="60" t="str">
        <f ca="1">OFFSET(L!$C$1,MATCH("Definitions"&amp;ADDRESS(ROW(),COLUMN(),4),L!$A:$A,0)-1,SL,,)</f>
        <v>冶炼厂</v>
      </c>
      <c r="C27" s="60"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4"/>
      <c r="E27" s="97" t="s">
        <v>1266</v>
      </c>
    </row>
    <row r="28" spans="1:5" ht="60">
      <c r="A28" s="71"/>
      <c r="B28" s="60" t="str">
        <f ca="1">OFFSET(L!$C$1,MATCH("Definitions"&amp;ADDRESS(ROW(),COLUMN(),4),L!$A:$A,0)-1,SL,,)</f>
        <v>冶炼厂识别序号</v>
      </c>
      <c r="C28" s="60"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4"/>
      <c r="E28" s="97" t="s">
        <v>1267</v>
      </c>
    </row>
    <row r="29" spans="1:5" ht="75">
      <c r="A29" s="71"/>
      <c r="B29" s="60" t="str">
        <f ca="1">OFFSET(L!$C$1,MATCH("Definitions"&amp;ADDRESS(ROW(),COLUMN(),4),L!$A:$A,0)-1,SL,,)</f>
        <v>钽 (Ta) 冶炼厂</v>
      </c>
      <c r="C29" s="60"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4"/>
      <c r="E29" s="97" t="s">
        <v>1268</v>
      </c>
    </row>
    <row r="30" spans="1:5" ht="135" customHeight="1">
      <c r="A30" s="71"/>
      <c r="B30" s="60" t="str">
        <f ca="1">OFFSET(L!$C$1,MATCH("Definitions"&amp;ADDRESS(ROW(),COLUMN(),4),L!$A:$A,0)-1,SL,,)</f>
        <v>锡 (Sn) 冶炼厂</v>
      </c>
      <c r="C30" s="60"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4"/>
      <c r="E30" s="97" t="s">
        <v>1269</v>
      </c>
    </row>
    <row r="31" spans="1:5" ht="132.94999999999999" customHeight="1">
      <c r="A31" s="71"/>
      <c r="B31" s="60" t="str">
        <f ca="1">OFFSET(L!$C$1,MATCH("Definitions"&amp;ADDRESS(ROW(),COLUMN(),4),L!$A:$A,0)-1,SL,,)</f>
        <v>钨 (W) 冶炼厂</v>
      </c>
      <c r="C31" s="60"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4"/>
      <c r="E31" s="97"/>
    </row>
    <row r="32" spans="1:5" ht="15">
      <c r="A32" s="71"/>
      <c r="B32" s="323" t="str">
        <f ca="1">OFFSET(L!$C$1,MATCH("General"&amp;"Cpy",L!$A:$A,0)-1,SL,,)</f>
        <v>© 2026 Responsible Minerals Initiative。保留所有权利。</v>
      </c>
      <c r="C32" s="323"/>
      <c r="D32" s="324"/>
      <c r="E32" s="97"/>
    </row>
    <row r="33" spans="1:4" ht="13.5" thickBot="1">
      <c r="A33" s="72"/>
      <c r="B33" s="146"/>
      <c r="C33" s="146"/>
      <c r="D33" s="325"/>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34" zoomScalePageLayoutView="70" workbookViewId="0">
      <selection activeCell="G95" sqref="G9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3"/>
      <c r="B1" s="344"/>
      <c r="C1" s="344"/>
      <c r="D1" s="344"/>
      <c r="E1" s="344"/>
      <c r="F1" s="344"/>
      <c r="G1" s="344"/>
      <c r="H1" s="344"/>
      <c r="I1" s="344"/>
      <c r="J1" s="344"/>
      <c r="K1" s="345"/>
      <c r="L1" s="97"/>
      <c r="P1" s="2"/>
      <c r="Q1" s="2"/>
      <c r="R1" s="2"/>
      <c r="S1" s="2"/>
      <c r="T1" s="2"/>
      <c r="U1" s="2"/>
      <c r="V1" s="2"/>
      <c r="W1" s="2"/>
      <c r="X1" s="2"/>
      <c r="Y1" s="2"/>
      <c r="Z1" s="2"/>
      <c r="AA1" s="2"/>
      <c r="AB1" s="2"/>
      <c r="AC1" s="2"/>
      <c r="AD1" s="2"/>
      <c r="AE1" s="2"/>
      <c r="AF1" s="2"/>
      <c r="AG1" s="2"/>
      <c r="AH1" s="2"/>
    </row>
    <row r="2" spans="1:34" ht="82.35" customHeight="1">
      <c r="A2" s="31"/>
      <c r="B2" s="133"/>
      <c r="C2" s="32"/>
      <c r="D2" s="346" t="str">
        <f ca="1">OFFSET(L!$C$1,MATCH("Declaration"&amp;ADDRESS(ROW(),COLUMN(),4),L!$A:$A,0)-1,SL,,)</f>
        <v>Conflict Minerals Reporting Template (CMRT)</v>
      </c>
      <c r="E2" s="347"/>
      <c r="F2" s="347"/>
      <c r="G2" s="347"/>
      <c r="H2" s="347"/>
      <c r="I2" s="347"/>
      <c r="J2" s="348"/>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12801</v>
      </c>
      <c r="E3" s="2"/>
      <c r="F3" s="356"/>
      <c r="G3" s="356"/>
      <c r="H3" s="356"/>
      <c r="I3" s="145"/>
      <c r="J3" s="135" t="s">
        <v>15370</v>
      </c>
      <c r="K3" s="33"/>
      <c r="L3" s="97"/>
      <c r="P3" s="42">
        <f>MATCH($D$3,LN,0)</f>
        <v>2</v>
      </c>
    </row>
    <row r="4" spans="1:34" ht="15.75">
      <c r="A4" s="31"/>
      <c r="B4" s="352" t="str">
        <f ca="1">OFFSET(L!$C$1,MATCH("Declaration"&amp;ADDRESS(ROW(),COLUMN(),4),L!$A:$A,0)-1,SL,,)</f>
        <v>此填写此报告的目的是收集在产品中所用锡、钽、钨、黄金等金属的采购信息。</v>
      </c>
      <c r="C4" s="352"/>
      <c r="D4" s="352"/>
      <c r="E4" s="352"/>
      <c r="F4" s="352"/>
      <c r="G4" s="352"/>
      <c r="H4" s="352"/>
      <c r="I4" s="357">
        <f ca="1">OFFSET(L!$C$1,MATCH("Declaration"&amp;ADDRESS(ROW(),COLUMN(),4),L!$A:$A,0)-1,SL,,)</f>
        <v>0</v>
      </c>
      <c r="J4" s="357"/>
      <c r="K4" s="33"/>
      <c r="L4" s="112"/>
      <c r="P4" s="2"/>
      <c r="Q4" s="2"/>
      <c r="R4" s="2"/>
      <c r="S4" s="2"/>
      <c r="T4" s="2"/>
      <c r="U4" s="2"/>
      <c r="V4" s="2"/>
      <c r="W4" s="2"/>
      <c r="X4" s="2"/>
      <c r="Y4" s="2"/>
      <c r="Z4" s="2"/>
      <c r="AA4" s="2"/>
      <c r="AB4" s="2"/>
      <c r="AC4" s="2"/>
      <c r="AD4" s="2"/>
      <c r="AE4" s="2"/>
      <c r="AF4" s="2"/>
      <c r="AG4" s="2"/>
      <c r="AH4" s="2"/>
    </row>
    <row r="5" spans="1:34" ht="15">
      <c r="A5" s="131" t="str">
        <f>LEFT(D9,1)</f>
        <v>B</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2" t="str">
        <f ca="1">OFFSET(L!$C$1,MATCH("Declaration"&amp;ADDRESS(ROW(),COLUMN(),4),L!$A:$A,0)-1,SL,,)</f>
        <v>必填字段标记为星号 (*)。参考说明选项卡，获取关于如何答复每个问题的指南。</v>
      </c>
      <c r="C6" s="352"/>
      <c r="D6" s="352"/>
      <c r="E6" s="352"/>
      <c r="F6" s="352"/>
      <c r="G6" s="352"/>
      <c r="H6" s="352"/>
      <c r="I6" s="352"/>
      <c r="J6" s="352"/>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1" t="str">
        <f ca="1">OFFSET(L!$C$1,MATCH("Declaration"&amp;ADDRESS(ROW(),COLUMN(),4),L!$A:$A,0)-1,SL,,)</f>
        <v>公司信息</v>
      </c>
      <c r="C7" s="361"/>
      <c r="D7" s="361"/>
      <c r="E7" s="361"/>
      <c r="F7" s="361"/>
      <c r="G7" s="361"/>
      <c r="H7" s="361"/>
      <c r="I7" s="361"/>
      <c r="J7" s="361"/>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公司名称 (*)：</v>
      </c>
      <c r="C8" s="73"/>
      <c r="D8" s="349" t="s">
        <v>15879</v>
      </c>
      <c r="E8" s="350"/>
      <c r="F8" s="350"/>
      <c r="G8" s="350"/>
      <c r="H8" s="350"/>
      <c r="I8" s="350"/>
      <c r="J8" s="351"/>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申报范围或种类 (*)：</v>
      </c>
      <c r="C9" s="73"/>
      <c r="D9" s="358" t="s">
        <v>480</v>
      </c>
      <c r="E9" s="359"/>
      <c r="F9" s="359"/>
      <c r="G9" s="360"/>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2" t="str">
        <f ca="1">OFFSET(L!$C$1,MATCH("Declaration"&amp;ADDRESS(ROW(),COLUMN(),4)&amp;LEFT($D$9,1),L!$A:$A,0)-1,SL,,)</f>
        <v>转到产品列表选项卡，输入此申报所适用的产品</v>
      </c>
      <c r="C10" s="119"/>
      <c r="D10" s="353"/>
      <c r="E10" s="354"/>
      <c r="F10" s="354"/>
      <c r="G10" s="354"/>
      <c r="H10" s="354"/>
      <c r="I10" s="354"/>
      <c r="J10" s="355"/>
      <c r="K10" s="33"/>
      <c r="L10" s="112"/>
      <c r="Q10" s="2"/>
      <c r="R10" s="2"/>
      <c r="S10" s="2"/>
      <c r="T10" s="2"/>
      <c r="U10" s="2"/>
      <c r="V10" s="2"/>
      <c r="W10" s="2"/>
      <c r="X10" s="2"/>
      <c r="Y10" s="2"/>
      <c r="Z10" s="2"/>
      <c r="AA10" s="2"/>
      <c r="AB10" s="2"/>
      <c r="AC10" s="2"/>
      <c r="AD10" s="2"/>
      <c r="AE10" s="2"/>
      <c r="AF10" s="2"/>
      <c r="AG10" s="2"/>
      <c r="AH10" s="2"/>
    </row>
    <row r="11" spans="1:34" ht="15">
      <c r="A11" s="35"/>
      <c r="B11" s="363"/>
      <c r="C11" s="119"/>
      <c r="D11" s="371" t="str">
        <f ca="1">IF(D9=Q9,OFFSET(L!$C$1,MATCH("Declaration"&amp;ADDRESS(ROW(),COLUMN(),4),L!$A:$A,0)-1,SL,,),"")</f>
        <v>点击此处，输入此申报所适用的产品</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 xml:space="preserve">公司唯一识别信息： </v>
      </c>
      <c r="C12" s="74"/>
      <c r="D12" s="326"/>
      <c r="E12" s="327"/>
      <c r="F12" s="327"/>
      <c r="G12" s="327"/>
      <c r="H12" s="327"/>
      <c r="I12" s="327"/>
      <c r="J12" s="328"/>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公司唯一授权识别信息：</v>
      </c>
      <c r="C13" s="74"/>
      <c r="D13" s="326"/>
      <c r="E13" s="327"/>
      <c r="F13" s="327"/>
      <c r="G13" s="327"/>
      <c r="H13" s="327"/>
      <c r="I13" s="327"/>
      <c r="J13" s="328"/>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地址：</v>
      </c>
      <c r="C14" s="74"/>
      <c r="D14" s="349" t="s">
        <v>15880</v>
      </c>
      <c r="E14" s="350"/>
      <c r="F14" s="350"/>
      <c r="G14" s="350"/>
      <c r="H14" s="350"/>
      <c r="I14" s="350"/>
      <c r="J14" s="350"/>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联系人姓名 (*)：</v>
      </c>
      <c r="C15" s="74"/>
      <c r="D15" s="326" t="s">
        <v>15881</v>
      </c>
      <c r="E15" s="327"/>
      <c r="F15" s="327"/>
      <c r="G15" s="327"/>
      <c r="H15" s="327"/>
      <c r="I15" s="327"/>
      <c r="J15" s="328"/>
      <c r="K15" s="33"/>
      <c r="L15" s="112"/>
      <c r="Q15" s="2"/>
      <c r="R15" s="2"/>
      <c r="S15" s="2"/>
      <c r="T15" s="2"/>
      <c r="U15" s="2"/>
      <c r="V15" s="2"/>
      <c r="W15" s="2"/>
      <c r="X15" s="2"/>
      <c r="Y15" s="2"/>
      <c r="Z15" s="2"/>
      <c r="AA15" s="2"/>
      <c r="AB15" s="2"/>
      <c r="AC15" s="2"/>
      <c r="AD15" s="2"/>
      <c r="AE15" s="2"/>
      <c r="AF15" s="2"/>
      <c r="AG15" s="2"/>
      <c r="AH15" s="2"/>
    </row>
    <row r="16" spans="1:34" ht="15.75" customHeight="1">
      <c r="A16" s="35"/>
      <c r="B16" s="37" t="str">
        <f ca="1">OFFSET(L!$C$1,MATCH("Declaration"&amp;ADDRESS(ROW(),COLUMN(),4),L!$A:$A,0)-1,SL,,)</f>
        <v>电子邮件 - 联系人 (*)：</v>
      </c>
      <c r="C16" s="74"/>
      <c r="D16" s="364" t="s">
        <v>15882</v>
      </c>
      <c r="E16" s="365"/>
      <c r="F16" s="365"/>
      <c r="G16" s="365"/>
      <c r="H16" s="365"/>
      <c r="I16" s="365"/>
      <c r="J16" s="366"/>
      <c r="K16" s="33"/>
      <c r="L16" s="112"/>
      <c r="Q16" s="2"/>
      <c r="R16" s="2"/>
      <c r="S16" s="2"/>
      <c r="T16" s="2"/>
      <c r="U16" s="2"/>
      <c r="V16" s="2"/>
      <c r="W16" s="2"/>
      <c r="X16" s="2"/>
      <c r="Y16" s="2"/>
      <c r="Z16" s="2"/>
      <c r="AA16" s="2"/>
      <c r="AB16" s="2"/>
      <c r="AC16" s="2"/>
      <c r="AD16" s="2"/>
      <c r="AE16" s="2"/>
      <c r="AF16" s="2"/>
      <c r="AG16" s="2"/>
      <c r="AH16" s="2"/>
    </row>
    <row r="17" spans="1:34" ht="15.75" customHeight="1">
      <c r="A17" s="35"/>
      <c r="B17" s="37" t="str">
        <f ca="1">OFFSET(L!$C$1,MATCH("Declaration"&amp;ADDRESS(ROW(),COLUMN(),4),L!$A:$A,0)-1,SL,,)</f>
        <v>电话 - 联系人 (*)：</v>
      </c>
      <c r="C17" s="74"/>
      <c r="D17" s="326" t="s">
        <v>15883</v>
      </c>
      <c r="E17" s="327"/>
      <c r="F17" s="327"/>
      <c r="G17" s="327"/>
      <c r="H17" s="327"/>
      <c r="I17" s="327"/>
      <c r="J17" s="328"/>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授权人 (*)：</v>
      </c>
      <c r="C18" s="74"/>
      <c r="D18" s="384" t="s">
        <v>15881</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职务 - 授权人：</v>
      </c>
      <c r="C19" s="74"/>
      <c r="D19" s="326" t="s">
        <v>15884</v>
      </c>
      <c r="E19" s="327"/>
      <c r="F19" s="327"/>
      <c r="G19" s="327"/>
      <c r="H19" s="327"/>
      <c r="I19" s="327"/>
      <c r="J19" s="328"/>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电子邮件 - 授权人 (*)：</v>
      </c>
      <c r="C20" s="74"/>
      <c r="D20" s="364" t="s">
        <v>15882</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电话 - 授权人：</v>
      </c>
      <c r="C21" s="130"/>
      <c r="D21" s="326" t="s">
        <v>15883</v>
      </c>
      <c r="E21" s="327"/>
      <c r="F21" s="327"/>
      <c r="G21" s="327"/>
      <c r="H21" s="327"/>
      <c r="I21" s="327"/>
      <c r="J21" s="328"/>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生效日期 (*)：</v>
      </c>
      <c r="C22" s="75"/>
      <c r="D22" s="331">
        <v>46133</v>
      </c>
      <c r="E22" s="332"/>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3" t="str">
        <f ca="1">OFFSET(L!$C$1,MATCH("Declaration"&amp;ADDRESS(ROW(),COLUMN(),4),L!$A:$A,0)-1,SL,,)</f>
        <v>根据上述申报范围，回答以下 1 至 8 题</v>
      </c>
      <c r="C24" s="333"/>
      <c r="D24" s="333"/>
      <c r="E24" s="333"/>
      <c r="F24" s="333"/>
      <c r="G24" s="333"/>
      <c r="H24" s="333"/>
      <c r="I24" s="333"/>
      <c r="J24" s="333"/>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是否在产品或生产流程中有意添加或使用任何 3TG？(*)</v>
      </c>
      <c r="C25" s="16"/>
      <c r="D25" s="340" t="str">
        <f ca="1">OFFSET(L!$C$1,MATCH("Declaration"&amp;ADDRESS(ROW(),COLUMN(),4),L!$A:$A,0)-1,SL,,)</f>
        <v>回答</v>
      </c>
      <c r="E25" s="340"/>
      <c r="F25" s="17"/>
      <c r="G25" s="41" t="str">
        <f ca="1">OFFSET(L!$C$1,MATCH("Declaration"&amp;ADDRESS(ROW(),COLUMN(),4),L!$A:$A,0)-1,SL,,)</f>
        <v>注释</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钽</v>
      </c>
      <c r="C26" s="32"/>
      <c r="D26" s="329" t="s">
        <v>474</v>
      </c>
      <c r="E26" s="330"/>
      <c r="F26" s="11"/>
      <c r="G26" s="337"/>
      <c r="H26" s="338"/>
      <c r="I26" s="338"/>
      <c r="J26" s="339"/>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锡</v>
      </c>
      <c r="C27" s="32"/>
      <c r="D27" s="329" t="s">
        <v>474</v>
      </c>
      <c r="E27" s="330"/>
      <c r="F27" s="11"/>
      <c r="G27" s="337"/>
      <c r="H27" s="338"/>
      <c r="I27" s="338"/>
      <c r="J27" s="339"/>
      <c r="K27" s="33"/>
      <c r="L27" s="113"/>
      <c r="P27" s="42" t="str">
        <f>IF(D$27="No","","(*)")</f>
        <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金</v>
      </c>
      <c r="C28" s="32"/>
      <c r="D28" s="329" t="s">
        <v>474</v>
      </c>
      <c r="E28" s="330"/>
      <c r="F28" s="11"/>
      <c r="G28" s="337"/>
      <c r="H28" s="338"/>
      <c r="I28" s="338"/>
      <c r="J28" s="339"/>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钨(*)</v>
      </c>
      <c r="C29" s="32"/>
      <c r="D29" s="329" t="s">
        <v>473</v>
      </c>
      <c r="E29" s="330"/>
      <c r="F29" s="11"/>
      <c r="G29" s="337"/>
      <c r="H29" s="338"/>
      <c r="I29" s="338"/>
      <c r="J29" s="339"/>
      <c r="K29" s="33"/>
      <c r="L29" s="113"/>
      <c r="P29" s="42" t="str">
        <f>IF(D$29="No","","(*)")</f>
        <v>(*)</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是否有任何 3TG 仍存在于产品中？ (*)</v>
      </c>
      <c r="C31" s="9"/>
      <c r="D31" s="334" t="str">
        <f ca="1">D25</f>
        <v>回答</v>
      </c>
      <c r="E31" s="334"/>
      <c r="F31" s="17"/>
      <c r="G31" s="41" t="str">
        <f ca="1">G25</f>
        <v>注释</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钽</v>
      </c>
      <c r="C32" s="9"/>
      <c r="D32" s="335"/>
      <c r="E32" s="336"/>
      <c r="F32" s="44"/>
      <c r="G32" s="337"/>
      <c r="H32" s="338"/>
      <c r="I32" s="338"/>
      <c r="J32" s="339"/>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锡</v>
      </c>
      <c r="C33" s="9"/>
      <c r="D33" s="329"/>
      <c r="E33" s="330"/>
      <c r="F33" s="44"/>
      <c r="G33" s="337"/>
      <c r="H33" s="338"/>
      <c r="I33" s="338"/>
      <c r="J33" s="339"/>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金</v>
      </c>
      <c r="C34" s="9"/>
      <c r="D34" s="329"/>
      <c r="E34" s="330"/>
      <c r="F34" s="44"/>
      <c r="G34" s="337"/>
      <c r="H34" s="338"/>
      <c r="I34" s="338"/>
      <c r="J34" s="339"/>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钨(*)</v>
      </c>
      <c r="C35" s="9"/>
      <c r="D35" s="329" t="s">
        <v>473</v>
      </c>
      <c r="E35" s="330"/>
      <c r="F35" s="44"/>
      <c r="G35" s="337"/>
      <c r="H35" s="338"/>
      <c r="I35" s="338"/>
      <c r="J35" s="339"/>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贵公司供应链中的冶炼厂是否从所指明的国家采购 3TG？（有关术语“SEC”，请参见定义选项卡） (*)</v>
      </c>
      <c r="C37" s="9"/>
      <c r="D37" s="334" t="str">
        <f ca="1">D25</f>
        <v>回答</v>
      </c>
      <c r="E37" s="334"/>
      <c r="F37" s="17"/>
      <c r="G37" s="41" t="str">
        <f ca="1">G25</f>
        <v>注释</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钽</v>
      </c>
      <c r="C38" s="9"/>
      <c r="D38" s="329"/>
      <c r="E38" s="330"/>
      <c r="F38" s="44"/>
      <c r="G38" s="337"/>
      <c r="H38" s="338"/>
      <c r="I38" s="338"/>
      <c r="J38" s="339"/>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锡</v>
      </c>
      <c r="C39" s="9"/>
      <c r="D39" s="329"/>
      <c r="E39" s="330"/>
      <c r="F39" s="44"/>
      <c r="G39" s="337"/>
      <c r="H39" s="338"/>
      <c r="I39" s="338"/>
      <c r="J39" s="339"/>
      <c r="K39" s="33"/>
      <c r="L39" s="113"/>
      <c r="P39" s="42" t="str">
        <f>IF((OR(D$27="No",D$33="No")),"","(*)")</f>
        <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金</v>
      </c>
      <c r="C40" s="9"/>
      <c r="D40" s="329"/>
      <c r="E40" s="330"/>
      <c r="F40" s="44"/>
      <c r="G40" s="337"/>
      <c r="H40" s="338"/>
      <c r="I40" s="338"/>
      <c r="J40" s="339"/>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钨(*)</v>
      </c>
      <c r="C41" s="9"/>
      <c r="D41" s="329" t="s">
        <v>474</v>
      </c>
      <c r="E41" s="330"/>
      <c r="F41" s="44"/>
      <c r="G41" s="337"/>
      <c r="H41" s="338"/>
      <c r="I41" s="338"/>
      <c r="J41" s="339"/>
      <c r="K41" s="33"/>
      <c r="L41" s="113"/>
      <c r="P41" s="42" t="str">
        <f>IF((OR(D$29="No",D$35="No")),"","(*)")</f>
        <v>(*)</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贵公司供应链中是否有冶炼厂从受冲突影响和高风险地区_x000D_
采购 3TG？ (*)</v>
      </c>
      <c r="C43" s="9"/>
      <c r="D43" s="334" t="str">
        <f ca="1">D25</f>
        <v>回答</v>
      </c>
      <c r="E43" s="334"/>
      <c r="F43" s="17"/>
      <c r="G43" s="41" t="str">
        <f ca="1">G25</f>
        <v>注释</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钽</v>
      </c>
      <c r="C44" s="9"/>
      <c r="D44" s="329"/>
      <c r="E44" s="330"/>
      <c r="F44" s="44"/>
      <c r="G44" s="337"/>
      <c r="H44" s="338"/>
      <c r="I44" s="338"/>
      <c r="J44" s="339"/>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锡</v>
      </c>
      <c r="C45" s="9"/>
      <c r="D45" s="329"/>
      <c r="E45" s="330"/>
      <c r="F45" s="44"/>
      <c r="G45" s="337"/>
      <c r="H45" s="338"/>
      <c r="I45" s="338"/>
      <c r="J45" s="339"/>
      <c r="K45" s="33"/>
      <c r="L45" s="108"/>
      <c r="P45" s="42" t="str">
        <f>IF((OR(D$27="No",D$33="No")),"","(*)")</f>
        <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金</v>
      </c>
      <c r="C46" s="9"/>
      <c r="D46" s="329"/>
      <c r="E46" s="330"/>
      <c r="F46" s="44"/>
      <c r="G46" s="337"/>
      <c r="H46" s="338"/>
      <c r="I46" s="338"/>
      <c r="J46" s="339"/>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钨(*)</v>
      </c>
      <c r="C47" s="9"/>
      <c r="D47" s="329" t="s">
        <v>474</v>
      </c>
      <c r="E47" s="330"/>
      <c r="F47" s="44"/>
      <c r="G47" s="337"/>
      <c r="H47" s="338"/>
      <c r="I47" s="338"/>
      <c r="J47" s="339"/>
      <c r="K47" s="33"/>
      <c r="L47" s="108"/>
      <c r="P47" s="42" t="str">
        <f>IF((OR(D$29="No",D$35="No")),"","(*)")</f>
        <v>(*)</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是否 100% 的 3TG（因产品功能或生产而必须使用）来自于回收料或报废料？ (*)</v>
      </c>
      <c r="C49" s="9"/>
      <c r="D49" s="334" t="str">
        <f ca="1">D25</f>
        <v>回答</v>
      </c>
      <c r="E49" s="334"/>
      <c r="F49" s="17"/>
      <c r="G49" s="41" t="str">
        <f ca="1">G25</f>
        <v>注释</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钽</v>
      </c>
      <c r="C50" s="9"/>
      <c r="D50" s="329"/>
      <c r="E50" s="330"/>
      <c r="F50" s="44"/>
      <c r="G50" s="337"/>
      <c r="H50" s="338"/>
      <c r="I50" s="338"/>
      <c r="J50" s="339"/>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锡</v>
      </c>
      <c r="C51" s="9"/>
      <c r="D51" s="329"/>
      <c r="E51" s="330"/>
      <c r="F51" s="44"/>
      <c r="G51" s="337"/>
      <c r="H51" s="338"/>
      <c r="I51" s="338"/>
      <c r="J51" s="339"/>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金</v>
      </c>
      <c r="C52" s="9"/>
      <c r="D52" s="329"/>
      <c r="E52" s="330"/>
      <c r="F52" s="44"/>
      <c r="G52" s="337"/>
      <c r="H52" s="338"/>
      <c r="I52" s="338"/>
      <c r="J52" s="339"/>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钨(*)</v>
      </c>
      <c r="C53" s="9"/>
      <c r="D53" s="329" t="s">
        <v>474</v>
      </c>
      <c r="E53" s="330"/>
      <c r="F53" s="44"/>
      <c r="G53" s="337"/>
      <c r="H53" s="338"/>
      <c r="I53" s="338"/>
      <c r="J53" s="339"/>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已对贵公司供应链调查提供答复的相关供应商百分比是多少？ (*)</v>
      </c>
      <c r="C55" s="9"/>
      <c r="D55" s="334" t="str">
        <f ca="1">D25</f>
        <v>回答</v>
      </c>
      <c r="E55" s="334"/>
      <c r="F55" s="17"/>
      <c r="G55" s="41" t="str">
        <f ca="1">G25</f>
        <v>注释</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钽</v>
      </c>
      <c r="C56" s="32"/>
      <c r="D56" s="369"/>
      <c r="E56" s="370"/>
      <c r="F56" s="44"/>
      <c r="G56" s="337"/>
      <c r="H56" s="338"/>
      <c r="I56" s="338"/>
      <c r="J56" s="339"/>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锡</v>
      </c>
      <c r="C57" s="32"/>
      <c r="D57" s="369"/>
      <c r="E57" s="370"/>
      <c r="F57" s="44"/>
      <c r="G57" s="337"/>
      <c r="H57" s="338"/>
      <c r="I57" s="338"/>
      <c r="J57" s="339"/>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金</v>
      </c>
      <c r="C58" s="32"/>
      <c r="D58" s="369"/>
      <c r="E58" s="370"/>
      <c r="F58" s="44"/>
      <c r="G58" s="337"/>
      <c r="H58" s="338"/>
      <c r="I58" s="338"/>
      <c r="J58" s="339"/>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钨(*)</v>
      </c>
      <c r="C59" s="32"/>
      <c r="D59" s="369" t="s">
        <v>15885</v>
      </c>
      <c r="E59" s="370"/>
      <c r="F59" s="44"/>
      <c r="G59" s="337"/>
      <c r="H59" s="338"/>
      <c r="I59" s="338"/>
      <c r="J59" s="339"/>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您是否识别出为贵公司供应链供应 3TG 的所有冶炼厂？ (*)</v>
      </c>
      <c r="C61" s="9"/>
      <c r="D61" s="334" t="str">
        <f ca="1">D25</f>
        <v>回答</v>
      </c>
      <c r="E61" s="334"/>
      <c r="F61" s="17"/>
      <c r="G61" s="41" t="str">
        <f ca="1">G25</f>
        <v>注释</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钽</v>
      </c>
      <c r="C62" s="9"/>
      <c r="D62" s="335"/>
      <c r="E62" s="336"/>
      <c r="F62" s="44"/>
      <c r="G62" s="337"/>
      <c r="H62" s="338"/>
      <c r="I62" s="338"/>
      <c r="J62" s="339"/>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锡</v>
      </c>
      <c r="C63" s="9"/>
      <c r="D63" s="329"/>
      <c r="E63" s="330"/>
      <c r="F63" s="44"/>
      <c r="G63" s="337"/>
      <c r="H63" s="338"/>
      <c r="I63" s="338"/>
      <c r="J63" s="339"/>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金</v>
      </c>
      <c r="C64" s="9"/>
      <c r="D64" s="329"/>
      <c r="E64" s="330"/>
      <c r="F64" s="44"/>
      <c r="G64" s="337"/>
      <c r="H64" s="338"/>
      <c r="I64" s="338"/>
      <c r="J64" s="339"/>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钨(*)</v>
      </c>
      <c r="C65" s="9"/>
      <c r="D65" s="329" t="s">
        <v>473</v>
      </c>
      <c r="E65" s="330"/>
      <c r="F65" s="44"/>
      <c r="G65" s="337"/>
      <c r="H65" s="338"/>
      <c r="I65" s="338"/>
      <c r="J65" s="339"/>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贵公司收到的所有适用冶炼厂信息是否已在此申报中报告？ (*)</v>
      </c>
      <c r="C67" s="9"/>
      <c r="D67" s="334" t="str">
        <f ca="1">D25</f>
        <v>回答</v>
      </c>
      <c r="E67" s="334"/>
      <c r="F67" s="17"/>
      <c r="G67" s="41" t="str">
        <f ca="1">G25</f>
        <v>注释</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钽</v>
      </c>
      <c r="C68" s="32"/>
      <c r="D68" s="329"/>
      <c r="E68" s="330"/>
      <c r="F68" s="45"/>
      <c r="G68" s="337"/>
      <c r="H68" s="338"/>
      <c r="I68" s="338"/>
      <c r="J68" s="339"/>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锡</v>
      </c>
      <c r="C69" s="32"/>
      <c r="D69" s="329"/>
      <c r="E69" s="330"/>
      <c r="F69" s="45"/>
      <c r="G69" s="337"/>
      <c r="H69" s="338"/>
      <c r="I69" s="338"/>
      <c r="J69" s="339"/>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金</v>
      </c>
      <c r="C70" s="32"/>
      <c r="D70" s="329"/>
      <c r="E70" s="330"/>
      <c r="F70" s="45"/>
      <c r="G70" s="337"/>
      <c r="H70" s="338"/>
      <c r="I70" s="338"/>
      <c r="J70" s="339"/>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钨(*)</v>
      </c>
      <c r="C71" s="46"/>
      <c r="D71" s="329" t="s">
        <v>473</v>
      </c>
      <c r="E71" s="330"/>
      <c r="F71" s="47"/>
      <c r="G71" s="337"/>
      <c r="H71" s="338"/>
      <c r="I71" s="338"/>
      <c r="J71" s="339"/>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从公司层面，回答以下问题</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问题</v>
      </c>
      <c r="C74" s="78"/>
      <c r="D74" s="340" t="str">
        <f ca="1">D25</f>
        <v>回答</v>
      </c>
      <c r="E74" s="340"/>
      <c r="F74" s="50"/>
      <c r="G74" s="340" t="str">
        <f ca="1">G25</f>
        <v>注释</v>
      </c>
      <c r="H74" s="340" t="e">
        <f>HLOOKUP(SL,LT,$O74,0)</f>
        <v>#NAME?</v>
      </c>
      <c r="I74" s="340"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贵公司是否已制定负责任矿产采购政策？ (*)</v>
      </c>
      <c r="C75" s="54"/>
      <c r="D75" s="329" t="s">
        <v>473</v>
      </c>
      <c r="E75" s="330"/>
      <c r="F75" s="54"/>
      <c r="G75" s="337"/>
      <c r="H75" s="338"/>
      <c r="I75" s="338"/>
      <c r="J75" s="339"/>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贵公司的负责任矿产采购政策是否公开发布于贵公司网页上？（备注 - 如果是，请在注释字段中注明 URL。） (*)</v>
      </c>
      <c r="C77" s="54"/>
      <c r="D77" s="329" t="s">
        <v>473</v>
      </c>
      <c r="E77" s="330"/>
      <c r="F77" s="54"/>
      <c r="G77" s="341" t="s">
        <v>15886</v>
      </c>
      <c r="H77" s="342"/>
      <c r="I77" s="342"/>
      <c r="J77" s="342"/>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您是否要求您的直接供应商从其尽职调查实践已被被独立第三方审核机构验证过的冶炼厂采购 3TG？  (*)</v>
      </c>
      <c r="C79" s="54"/>
      <c r="D79" s="329" t="s">
        <v>473</v>
      </c>
      <c r="E79" s="330"/>
      <c r="F79" s="54"/>
      <c r="G79" s="337"/>
      <c r="H79" s="338"/>
      <c r="I79" s="338"/>
      <c r="J79" s="339"/>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贵公司是否已实施负责任矿产采购的尽职调查措施？ (*)</v>
      </c>
      <c r="C81" s="54"/>
      <c r="D81" s="329" t="s">
        <v>473</v>
      </c>
      <c r="E81" s="330"/>
      <c r="F81" s="54"/>
      <c r="G81" s="337"/>
      <c r="H81" s="338"/>
      <c r="I81" s="338"/>
      <c r="J81" s="339"/>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贵公司是否开展了相关供应商的冲突矿产调查？ (*)</v>
      </c>
      <c r="C83" s="54"/>
      <c r="D83" s="329" t="s">
        <v>14427</v>
      </c>
      <c r="E83" s="330"/>
      <c r="F83" s="54"/>
      <c r="G83" s="337"/>
      <c r="H83" s="338"/>
      <c r="I83" s="338"/>
      <c r="J83" s="339"/>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贵公司是否根据公司期望来审查供应商提交的尽职调查信息？ (*)</v>
      </c>
      <c r="C85" s="54"/>
      <c r="D85" s="380" t="s">
        <v>473</v>
      </c>
      <c r="E85" s="381"/>
      <c r="F85" s="54"/>
      <c r="G85" s="337"/>
      <c r="H85" s="338"/>
      <c r="I85" s="338"/>
      <c r="J85" s="339"/>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贵公司的验证程序是否包括纠正措施管理？ (*)</v>
      </c>
      <c r="C87" s="54"/>
      <c r="D87" s="329" t="s">
        <v>473</v>
      </c>
      <c r="E87" s="330"/>
      <c r="F87" s="54"/>
      <c r="G87" s="337"/>
      <c r="H87" s="338"/>
      <c r="I87" s="338"/>
      <c r="J87" s="339"/>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贵公司是否需要提交年度冲突矿产披露？ (*)</v>
      </c>
      <c r="C89" s="54"/>
      <c r="D89" s="329" t="s">
        <v>474</v>
      </c>
      <c r="E89" s="330"/>
      <c r="F89" s="54"/>
      <c r="G89" s="337"/>
      <c r="H89" s="338"/>
      <c r="I89" s="338"/>
      <c r="J89" s="339"/>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Initiative。保留所有权利。</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
      </c>
    </row>
    <row r="99" spans="2:7" ht="15.75" hidden="1">
      <c r="B99" s="172">
        <v>1</v>
      </c>
      <c r="D99" s="264" t="str">
        <f>IF(AND(OR($D$27="Yes",$D$27=""),OR($D$33="Yes",$D$33="")),"Yes","")</f>
        <v/>
      </c>
      <c r="E99" s="264" t="str">
        <f>IF(AND(OR($D$26="Yes",$D$26=""),OR($D$32="Yes",$D$32="")),"Greater than 50%","")</f>
        <v/>
      </c>
      <c r="G99" s="264" t="str">
        <f>IF(OR($D$27="Yes",$D$27=""),"No","")</f>
        <v/>
      </c>
    </row>
    <row r="100" spans="2:7" ht="15.75" hidden="1">
      <c r="B100" s="219" t="s">
        <v>2370</v>
      </c>
      <c r="D100" s="264" t="str">
        <f>IF(AND(OR($D$27="Yes",$D$27=""),OR($D$33="Yes",$D$33="")),"No","")</f>
        <v/>
      </c>
      <c r="E100" s="264" t="str">
        <f>IF(AND(OR($D$26="Yes",$D$26=""),OR($D$32="Yes",$D$32="")),"50% or less","")</f>
        <v/>
      </c>
      <c r="G100" s="264" t="str">
        <f>IF(OR($D$28="Yes",$D$28=""),"Yes","")</f>
        <v/>
      </c>
    </row>
    <row r="101" spans="2:7" ht="15.75" hidden="1">
      <c r="B101" s="219" t="s">
        <v>2371</v>
      </c>
      <c r="D101" s="264" t="str">
        <f>IF(AND(OR($D$27="Yes",$D$27=""),OR($D$33="Yes",$D$33="")),"Unknown","")</f>
        <v/>
      </c>
      <c r="E101" s="264" t="str">
        <f>IF(AND(OR($D$26="Yes",$D$26=""),OR($D$32="Yes",$D$32="")),"None","")</f>
        <v/>
      </c>
      <c r="G101" s="264" t="str">
        <f>IF(OR($D$28="Yes",$D$28=""),"No","")</f>
        <v/>
      </c>
    </row>
    <row r="102" spans="2:7" ht="15.75" hidden="1">
      <c r="B102" s="219" t="s">
        <v>2372</v>
      </c>
      <c r="D102" s="264" t="str">
        <f>IF(AND(OR($D$28="Yes",$D$28=""),OR($D$34="Yes",$D$34="")),"Yes","")</f>
        <v/>
      </c>
      <c r="E102" s="264" t="str">
        <f>IF(AND(OR($D$27="Yes",$D$27=""),OR($D$33="Yes",$D$33="")),"100%","")</f>
        <v/>
      </c>
      <c r="G102" s="264" t="str">
        <f>IF(OR($D$29="Yes",$D$29=""),"Yes","")</f>
        <v>Yes</v>
      </c>
    </row>
    <row r="103" spans="2:7" ht="15.75" hidden="1">
      <c r="B103" s="219" t="s">
        <v>2373</v>
      </c>
      <c r="D103" s="264" t="str">
        <f>IF(AND(OR($D$28="Yes",$D$28=""),OR($D$34="Yes",$D$34="")),"No","")</f>
        <v/>
      </c>
      <c r="E103" s="264" t="str">
        <f>IF(AND(OR($D$27="Yes",$D$27=""),OR($D$33="Yes",$D$33="")),"Greater than 90%","")</f>
        <v/>
      </c>
      <c r="G103" s="264" t="str">
        <f>IF(OR($D$29="Yes",$D$29=""),"No","")</f>
        <v>No</v>
      </c>
    </row>
    <row r="104" spans="2:7" ht="15.75" hidden="1">
      <c r="B104" s="219" t="s">
        <v>476</v>
      </c>
      <c r="D104" s="264" t="str">
        <f>IF(AND(OR($D$28="Yes",$D$28=""),OR($D$34="Yes",$D$34="")),"Unknown","")</f>
        <v/>
      </c>
      <c r="E104" s="264" t="str">
        <f>IF(AND(OR($D$27="Yes",$D$27=""),OR($D$33="Yes",$D$33="")),"Greater than 75%","")</f>
        <v/>
      </c>
    </row>
    <row r="105" spans="2:7" ht="15.75" hidden="1">
      <c r="B105" s="219" t="s">
        <v>14427</v>
      </c>
      <c r="D105" s="264" t="str">
        <f>IF(AND(OR($D$29="Yes",$D$29=""),OR($D$35="Yes",$D$35="")),"Yes","")</f>
        <v>Yes</v>
      </c>
      <c r="E105" s="264" t="str">
        <f>IF(AND(OR($D$27="Yes",$D$27=""),OR($D$33="Yes",$D$33="")),"Greater than 50%","")</f>
        <v/>
      </c>
    </row>
    <row r="106" spans="2:7" ht="15.75" hidden="1">
      <c r="B106" s="219" t="s">
        <v>11949</v>
      </c>
      <c r="D106" s="264" t="str">
        <f>IF(AND(OR($D$29="Yes",$D$29=""),OR($D$35="Yes",$D$35="")),"No","")</f>
        <v>No</v>
      </c>
      <c r="E106" s="264" t="str">
        <f>IF(AND(OR($D$27="Yes",$D$27=""),OR($D$33="Yes",$D$33="")),"50% or less","")</f>
        <v/>
      </c>
    </row>
    <row r="107" spans="2:7" ht="15.75" hidden="1">
      <c r="B107" s="219" t="s">
        <v>474</v>
      </c>
      <c r="D107" s="264" t="str">
        <f>IF(AND(OR($D$29="Yes",$D$29=""),OR($D$35="Yes",$D$35="")),"Unknown","")</f>
        <v>Unknown</v>
      </c>
      <c r="E107" s="264" t="str">
        <f>IF(AND(OR($D$27="Yes",$D$27=""),OR($D$33="Yes",$D$33="")),"None","")</f>
        <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100%</v>
      </c>
    </row>
    <row r="115" spans="5:5" ht="15" hidden="1" customHeight="1">
      <c r="E115" s="264" t="str">
        <f>IF(AND(OR($D$29="Yes",$D$29=""),OR($D$35="Yes",$D$35="")),"Greater than 90%","")</f>
        <v>Greater than 90%</v>
      </c>
    </row>
    <row r="116" spans="5:5" ht="15" hidden="1" customHeight="1">
      <c r="E116" s="264" t="str">
        <f>IF(AND(OR($D$29="Yes",$D$29=""),OR($D$35="Yes",$D$35="")),"Greater than 75%","")</f>
        <v>Greater than 75%</v>
      </c>
    </row>
    <row r="117" spans="5:5" ht="15" hidden="1" customHeight="1">
      <c r="E117" s="264" t="str">
        <f>IF(AND(OR($D$29="Yes",$D$29=""),OR($D$35="Yes",$D$35="")),"Greater than 50%","")</f>
        <v>Greater than 50%</v>
      </c>
    </row>
    <row r="118" spans="5:5" ht="15" hidden="1" customHeight="1">
      <c r="E118" s="264" t="str">
        <f>IF(AND(OR($D$29="Yes",$D$29=""),OR($D$35="Yes",$D$35="")),"50% or less","")</f>
        <v>50% or less</v>
      </c>
    </row>
    <row r="119" spans="5:5" ht="15" hidden="1" customHeight="1">
      <c r="E119" s="264"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type="noConversion"/>
  <conditionalFormatting sqref="D22:E22">
    <cfRule type="expression" dxfId="95" priority="160" stopIfTrue="1">
      <formula>IF($D$22="",TRUE)</formula>
    </cfRule>
  </conditionalFormatting>
  <conditionalFormatting sqref="D26:E26">
    <cfRule type="expression" dxfId="94" priority="138" stopIfTrue="1">
      <formula>IF($D$26="",TRUE)</formula>
    </cfRule>
  </conditionalFormatting>
  <conditionalFormatting sqref="D27:E27">
    <cfRule type="expression" dxfId="93" priority="145" stopIfTrue="1">
      <formula>IF($D$27="",TRUE)</formula>
    </cfRule>
  </conditionalFormatting>
  <conditionalFormatting sqref="D28:E28">
    <cfRule type="expression" dxfId="92" priority="146" stopIfTrue="1">
      <formula>IF($D$28="",TRUE)</formula>
    </cfRule>
  </conditionalFormatting>
  <conditionalFormatting sqref="D29:E29">
    <cfRule type="expression" dxfId="91" priority="147" stopIfTrue="1">
      <formula>IF($D$29="",TRUE)</formula>
    </cfRule>
  </conditionalFormatting>
  <conditionalFormatting sqref="D32:E32">
    <cfRule type="expression" dxfId="90" priority="56" stopIfTrue="1">
      <formula>IF(AND(OR($D$26="Yes",$D$26=""),$D$32=""),1,0)</formula>
    </cfRule>
    <cfRule type="expression" dxfId="89" priority="143" stopIfTrue="1">
      <formula>$P$26=""</formula>
    </cfRule>
  </conditionalFormatting>
  <conditionalFormatting sqref="D33:E33">
    <cfRule type="expression" dxfId="88" priority="44" stopIfTrue="1">
      <formula>$P$27=""</formula>
    </cfRule>
    <cfRule type="expression" dxfId="87" priority="43" stopIfTrue="1">
      <formula>IF(AND(OR($D$27="Yes",$D$27=""),$D$33=""),1,0)</formula>
    </cfRule>
  </conditionalFormatting>
  <conditionalFormatting sqref="D34:E34">
    <cfRule type="expression" dxfId="86" priority="2" stopIfTrue="1">
      <formula>IF(AND(OR($D$28="Yes",$D$28=""),$D$34=""),1,0)</formula>
    </cfRule>
    <cfRule type="expression" dxfId="85" priority="3" stopIfTrue="1">
      <formula>$P$28=""</formula>
    </cfRule>
  </conditionalFormatting>
  <conditionalFormatting sqref="D35:E35">
    <cfRule type="expression" dxfId="84" priority="40" stopIfTrue="1">
      <formula>IF(AND(OR($D$29="Yes",$D$29=""),$D$35=""),1,0)</formula>
    </cfRule>
    <cfRule type="expression" dxfId="83" priority="164" stopIfTrue="1">
      <formula>$P$29=""</formula>
    </cfRule>
  </conditionalFormatting>
  <conditionalFormatting sqref="D38:E38 D44:E44 D50:E50 D56:E56 D62:E62 D68:E68">
    <cfRule type="expression" dxfId="82" priority="19" stopIfTrue="1">
      <formula>$P$26=""</formula>
    </cfRule>
    <cfRule type="expression" dxfId="81" priority="20" stopIfTrue="1">
      <formula>$P$32=""</formula>
    </cfRule>
  </conditionalFormatting>
  <conditionalFormatting sqref="D38:E38">
    <cfRule type="expression" dxfId="80" priority="55" stopIfTrue="1">
      <formula>IF(AND(OR($D$26="Yes",$D$26=""),OR($D$32="Yes",$D$32=""),D38=""),1,0)</formula>
    </cfRule>
  </conditionalFormatting>
  <conditionalFormatting sqref="D39:E39 D45:E45 D51:E51 D57:E57 D63:E63 D69:E69">
    <cfRule type="expression" dxfId="79" priority="13" stopIfTrue="1">
      <formula>$P$33=""</formula>
    </cfRule>
    <cfRule type="expression" dxfId="78" priority="14" stopIfTrue="1">
      <formula>$P$39=""</formula>
    </cfRule>
  </conditionalFormatting>
  <conditionalFormatting sqref="D39:E39">
    <cfRule type="expression" dxfId="77" priority="51" stopIfTrue="1">
      <formula>IF(AND(OR($D$27="Yes",$D$27=""),OR($D$33="Yes",$D$33=""),D39=""),1,0)</formula>
    </cfRule>
  </conditionalFormatting>
  <conditionalFormatting sqref="D40:E40 D46:E46 D52:E52 D58:E58 D64:E64 D70:E70">
    <cfRule type="expression" dxfId="76" priority="8" stopIfTrue="1">
      <formula>$P$28=""</formula>
    </cfRule>
    <cfRule type="expression" dxfId="75" priority="9" stopIfTrue="1">
      <formula>$P$34=""</formula>
    </cfRule>
  </conditionalFormatting>
  <conditionalFormatting sqref="D40:E40">
    <cfRule type="expression" dxfId="74" priority="50" stopIfTrue="1">
      <formula>IF(AND(OR($D$28="Yes",$D$28=""),OR($D$34="Yes",$D$34=""),D40=""),1,0)</formula>
    </cfRule>
  </conditionalFormatting>
  <conditionalFormatting sqref="D41:E41 D47:E47 D53:E53 D59:E59 D65:E65 D71:E71">
    <cfRule type="expression" dxfId="73" priority="4" stopIfTrue="1">
      <formula>$P$29=""</formula>
    </cfRule>
    <cfRule type="expression" dxfId="72" priority="5" stopIfTrue="1">
      <formula>$P$35=""</formula>
    </cfRule>
  </conditionalFormatting>
  <conditionalFormatting sqref="D41:E41">
    <cfRule type="expression" dxfId="71" priority="166" stopIfTrue="1">
      <formula>IF(AND(OR($D$29="Yes",$D$29=""),OR($D$35="Yes",$D$35=""),D41=""),1,0)</formula>
    </cfRule>
  </conditionalFormatting>
  <conditionalFormatting sqref="D44:E44">
    <cfRule type="expression" dxfId="70" priority="54" stopIfTrue="1">
      <formula>IF(AND(OR($D$26="Yes",$D$26=""),OR($D$32="Yes",$D$32=""),D44=""),1,0)</formula>
    </cfRule>
  </conditionalFormatting>
  <conditionalFormatting sqref="D45:E45">
    <cfRule type="expression" dxfId="69" priority="16" stopIfTrue="1">
      <formula>IF(AND(OR($D$27="Yes",$D$27=""),OR($D$33="Yes",$D$33=""),D45=""),1,0)</formula>
    </cfRule>
  </conditionalFormatting>
  <conditionalFormatting sqref="D46:E46">
    <cfRule type="expression" dxfId="68" priority="41" stopIfTrue="1">
      <formula>IF(AND(OR($D$28="Yes",$D$28=""),OR($D$34="Yes",$D$34=""),D46=""),1,0)</formula>
    </cfRule>
  </conditionalFormatting>
  <conditionalFormatting sqref="D47:E47">
    <cfRule type="expression" dxfId="67" priority="49" stopIfTrue="1">
      <formula>IF(AND(OR($D$29="Yes",$D$29=""),OR($D$35="Yes",$D$35=""),D47=""),1,0)</formula>
    </cfRule>
  </conditionalFormatting>
  <conditionalFormatting sqref="D50:E50">
    <cfRule type="expression" dxfId="66" priority="22" stopIfTrue="1">
      <formula>IF(AND(OR($D$26="Yes",$D$26=""),OR($D$32="Yes",$D$32=""),D50=""),1,0)</formula>
    </cfRule>
  </conditionalFormatting>
  <conditionalFormatting sqref="D51:E51">
    <cfRule type="expression" dxfId="65" priority="161" stopIfTrue="1">
      <formula>IF(AND(OR($D$27="Yes",$D$27=""),OR($D$33="Yes",$D$33=""),D51=""),1,0)</formula>
    </cfRule>
  </conditionalFormatting>
  <conditionalFormatting sqref="D52:E52">
    <cfRule type="expression" dxfId="64" priority="12" stopIfTrue="1">
      <formula>IF(AND(OR($D$28="Yes",$D$28=""),OR($D$34="Yes",$D$34=""),D52=""),1,0)</formula>
    </cfRule>
  </conditionalFormatting>
  <conditionalFormatting sqref="D53:E53">
    <cfRule type="expression" dxfId="63" priority="35" stopIfTrue="1">
      <formula>IF(AND(OR($D$29="Yes",$D$29=""),OR($D$35="Yes",$D$35=""),D53=""),1,0)</formula>
    </cfRule>
  </conditionalFormatting>
  <conditionalFormatting sqref="D56:E56">
    <cfRule type="expression" dxfId="62" priority="30" stopIfTrue="1">
      <formula>IF(AND(OR($D$26="Yes",$D$26=""),OR($D$32="Yes",$D$32=""),D56=""),1,0)</formula>
    </cfRule>
  </conditionalFormatting>
  <conditionalFormatting sqref="D57:E57">
    <cfRule type="expression" dxfId="61" priority="18" stopIfTrue="1">
      <formula>IF(AND(OR($D$27="Yes",$D$27=""),OR($D$33="Yes",$D$33=""),D57=""),1,0)</formula>
    </cfRule>
  </conditionalFormatting>
  <conditionalFormatting sqref="D58:E58">
    <cfRule type="expression" dxfId="60" priority="11" stopIfTrue="1">
      <formula>IF(AND(OR($D$28="Yes",$D$28=""),OR($D$34="Yes",$D$34=""),D58=""),1,0)</formula>
    </cfRule>
  </conditionalFormatting>
  <conditionalFormatting sqref="D59:E59">
    <cfRule type="expression" dxfId="59" priority="7" stopIfTrue="1">
      <formula>IF(AND(OR($D$29="Yes",$D$29=""),OR($D$35="Yes",$D$35=""),D59=""),1,0)</formula>
    </cfRule>
  </conditionalFormatting>
  <conditionalFormatting sqref="D62:E62">
    <cfRule type="expression" dxfId="58" priority="29" stopIfTrue="1">
      <formula>IF(AND(OR($D$26="Yes",$D$26=""),OR($D$32="Yes",$D$32=""),D62=""),1,0)</formula>
    </cfRule>
  </conditionalFormatting>
  <conditionalFormatting sqref="D63:E63">
    <cfRule type="expression" dxfId="57" priority="15" stopIfTrue="1">
      <formula>IF(AND(OR($D$27="Yes",$D$27=""),OR($D$33="Yes",$D$33=""),D63=""),1,0)</formula>
    </cfRule>
  </conditionalFormatting>
  <conditionalFormatting sqref="D64:E64">
    <cfRule type="expression" dxfId="56" priority="10" stopIfTrue="1">
      <formula>IF(AND(OR($D$28="Yes",$D$28=""),OR($D$34="Yes",$D$34=""),D64=""),1,0)</formula>
    </cfRule>
  </conditionalFormatting>
  <conditionalFormatting sqref="D65:E65">
    <cfRule type="expression" dxfId="55" priority="6" stopIfTrue="1">
      <formula>IF(AND(OR($D$29="Yes",$D$29=""),OR($D$35="Yes",$D$35=""),D65=""),1,0)</formula>
    </cfRule>
  </conditionalFormatting>
  <conditionalFormatting sqref="D68:E68">
    <cfRule type="expression" dxfId="54" priority="21" stopIfTrue="1">
      <formula>IF(AND(OR($D$26="Yes",$D$26=""),OR($D$32="Yes",$D$32=""),D68=""),1,0)</formula>
    </cfRule>
  </conditionalFormatting>
  <conditionalFormatting sqref="D69:E69">
    <cfRule type="expression" dxfId="53" priority="17" stopIfTrue="1">
      <formula>IF(AND(OR($D$27="Yes",$D$27=""),OR($D$33="Yes",$D$33=""),D69=""),1,0)</formula>
    </cfRule>
  </conditionalFormatting>
  <conditionalFormatting sqref="D70:E70">
    <cfRule type="expression" dxfId="52" priority="163" stopIfTrue="1">
      <formula>IF(AND(OR($D$28="Yes",$D$28=""),OR($D$34="Yes",$D$34=""),D70=""),1,0)</formula>
    </cfRule>
  </conditionalFormatting>
  <conditionalFormatting sqref="D71:E71">
    <cfRule type="expression" dxfId="51" priority="165" stopIfTrue="1">
      <formula>IF(AND(OR($D$29="Yes",$D$29=""),OR($D$35="Yes",$D$35=""),D71=""),1,0)</formula>
    </cfRule>
  </conditionalFormatting>
  <conditionalFormatting sqref="D75:E75 D77:E77 D79:E79 D81:E81 D83 D85:E85 D87:E87 D89:E89">
    <cfRule type="expression" dxfId="50" priority="86" stopIfTrue="1">
      <formula>AND(OR($D$26="No",AND($D$26="Yes",$D$32="No")),OR($D$27="No",AND($D$27="Yes",$D$33="No")),OR($D$28="No",AND($D$28="Yes",$D$34="No")),OR($D$29="No",AND($D$29="Yes",$D$35="No")))</formula>
    </cfRule>
    <cfRule type="expression" dxfId="49" priority="87" stopIfTrue="1">
      <formula>IF(D75="",TRUE)</formula>
    </cfRule>
  </conditionalFormatting>
  <conditionalFormatting sqref="D9:G9">
    <cfRule type="expression" dxfId="48" priority="153" stopIfTrue="1">
      <formula>IF($D$9="",TRUE)</formula>
    </cfRule>
  </conditionalFormatting>
  <conditionalFormatting sqref="D10:J10">
    <cfRule type="expression" dxfId="47" priority="167" stopIfTrue="1">
      <formula>IF(AND($D$10="",$D$9=$R$9),TRUE)</formula>
    </cfRule>
    <cfRule type="expression" dxfId="46" priority="57" stopIfTrue="1">
      <formula>IF($D$9=$Q$9,TRUE)</formula>
    </cfRule>
  </conditionalFormatting>
  <conditionalFormatting sqref="D15:J15">
    <cfRule type="expression" dxfId="45" priority="154" stopIfTrue="1">
      <formula>IF($D$15="",TRUE)</formula>
    </cfRule>
  </conditionalFormatting>
  <conditionalFormatting sqref="D16:J16">
    <cfRule type="expression" dxfId="44" priority="155" stopIfTrue="1">
      <formula>IF($D$16="",TRUE)</formula>
    </cfRule>
  </conditionalFormatting>
  <conditionalFormatting sqref="D17:J17">
    <cfRule type="expression" dxfId="43" priority="23" stopIfTrue="1">
      <formula>IF($D$17="",TRUE)</formula>
    </cfRule>
  </conditionalFormatting>
  <conditionalFormatting sqref="D18:J18">
    <cfRule type="expression" dxfId="42" priority="157" stopIfTrue="1">
      <formula>IF($D$18="",TRUE)</formula>
    </cfRule>
  </conditionalFormatting>
  <conditionalFormatting sqref="D20:J20">
    <cfRule type="expression" dxfId="41" priority="36" stopIfTrue="1">
      <formula>IF($D$20="",TRUE)</formula>
    </cfRule>
  </conditionalFormatting>
  <conditionalFormatting sqref="G85:J85">
    <cfRule type="expression" dxfId="40" priority="48" stopIfTrue="1">
      <formula>IF(AND($D$85="Yes, using other format (describe)",$G$85=""),TRUE)</formula>
    </cfRule>
  </conditionalFormatting>
  <conditionalFormatting sqref="D21:J21">
    <cfRule type="expression" dxfId="39" priority="1" stopIfTrue="1">
      <formula>IF($D$17="",TRUE)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J11" sqref="J11"/>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首先：</v>
      </c>
      <c r="C2" s="156"/>
      <c r="D2" s="156"/>
      <c r="E2" s="156"/>
      <c r="F2" s="177"/>
      <c r="G2" s="177"/>
      <c r="H2" s="177"/>
      <c r="I2" s="178"/>
      <c r="J2" s="388" t="str">
        <f ca="1">OFFSET(L!$C$1,MATCH("Smelter List"&amp;ADDRESS(ROW(),COLUMN(),4),L!$A:$A,0)-1,SL,,)</f>
        <v>链接到“RMAP 合规冶炼厂列表”</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90"/>
      <c r="D3" s="390"/>
      <c r="E3" s="390"/>
      <c r="F3" s="205"/>
      <c r="G3" s="391" t="str">
        <f ca="1">OFFSET(L!$C$1,MATCH("General"&amp;"Cpy",L!$A:$A,0)-1,SL,,)</f>
        <v>© 2026 Responsible Minerals Initiative。保留所有权利。</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47.25">
      <c r="A4" s="199" t="str">
        <f ca="1">OFFSET(L!$C$1,MATCH("Smelter List"&amp;ADDRESS(ROW(),COLUMN(),4),L!$A:$A,0)-1,SL,,)</f>
        <v>冶炼厂识别号码输入列</v>
      </c>
      <c r="B4" s="199" t="str">
        <f ca="1">OFFSET(L!$C$1,MATCH("Smelter List"&amp;ADDRESS(ROW(),COLUMN(),4),L!$A:$A,0)-1,SL,,)</f>
        <v>金属 (*)</v>
      </c>
      <c r="C4" s="199" t="str">
        <f ca="1">OFFSET(L!$C$1,MATCH("Smelter List"&amp;ADDRESS(ROW(),COLUMN(),4),L!$A:$A,0)-1,SL,,)</f>
        <v>冶炼厂查找 (*)</v>
      </c>
      <c r="D4" s="199" t="str">
        <f ca="1">OFFSET(L!$C$1,MATCH("Smelter List"&amp;ADDRESS(ROW(),COLUMN(),4),L!$A:$A,0)-1,SL,,)</f>
        <v>冶炼厂名称 (1)</v>
      </c>
      <c r="E4" s="199" t="str">
        <f ca="1">OFFSET(L!$C$1,MATCH("Smelter List"&amp;ADDRESS(ROW(),COLUMN(),4),L!$A:$A,0)-1,SL,,)</f>
        <v>冶炼厂所在国家或地区 (*)</v>
      </c>
      <c r="F4" s="199" t="str">
        <f ca="1">OFFSET(L!$C$1,MATCH("Smelter List"&amp;ADDRESS(ROW(),COLUMN(),4),L!$A:$A,0)-1,SL,,)</f>
        <v>冶炼厂识别</v>
      </c>
      <c r="G4" s="199" t="str">
        <f ca="1">OFFSET(L!$C$1,MATCH("Smelter List"&amp;ADDRESS(ROW(),COLUMN(),4),L!$A:$A,0)-1,SL,,)</f>
        <v>冶炼厂出处识别号</v>
      </c>
      <c r="H4" s="139" t="str">
        <f ca="1">OFFSET(L!$C$1,MATCH("Smelter List"&amp;ADDRESS(ROW(),COLUMN(),4),L!$A:$A,0)-1,SL,,)</f>
        <v>冶炼厂所在街道</v>
      </c>
      <c r="I4" s="139" t="str">
        <f ca="1">OFFSET(L!$C$1,MATCH("Smelter List"&amp;ADDRESS(ROW(),COLUMN(),4),L!$A:$A,0)-1,SL,,)</f>
        <v>冶炼厂所在城市</v>
      </c>
      <c r="J4" s="139" t="str">
        <f ca="1">OFFSET(L!$C$1,MATCH("Smelter List"&amp;ADDRESS(ROW(),COLUMN(),4),L!$A:$A,0)-1,SL,,)</f>
        <v>冶炼厂地址：州/省</v>
      </c>
      <c r="K4" s="139" t="str">
        <f ca="1">OFFSET(L!$C$1,MATCH("Smelter List"&amp;ADDRESS(ROW(),COLUMN(),4),L!$A:$A,0)-1,SL,,)</f>
        <v>冶炼厂联系人</v>
      </c>
      <c r="L4" s="139" t="str">
        <f ca="1">OFFSET(L!$C$1,MATCH("Smelter List"&amp;ADDRESS(ROW(),COLUMN(),4),L!$A:$A,0)-1,SL,,)</f>
        <v>冶炼厂联系人电子邮件</v>
      </c>
      <c r="M4" s="139" t="str">
        <f ca="1">OFFSET(L!$C$1,MATCH("Smelter List"&amp;ADDRESS(ROW(),COLUMN(),4),L!$A:$A,0)-1,SL,,)</f>
        <v>建议的后续步骤</v>
      </c>
      <c r="N4" s="139" t="str">
        <f ca="1">OFFSET(L!$C$1,MATCH("Smelter List"&amp;ADDRESS(ROW(),COLUMN(),4),L!$A:$A,0)-1,SL,,)</f>
        <v>填写矿井名称，或如果所用矿产来自于回收料和报废料，请填写“回收”或“报废”。</v>
      </c>
      <c r="O4" s="139" t="str">
        <f ca="1">OFFSET(L!$C$1,MATCH("Smelter List"&amp;ADDRESS(ROW(),COLUMN(),4),L!$A:$A,0)-1,SL,,)</f>
        <v>填写矿井所在国家或地区，或如果所用矿产来自于回收料和报废料，请填写“回收”或“报废”。</v>
      </c>
      <c r="P4" s="139" t="str">
        <f ca="1">OFFSET(L!$C$1,MATCH("Smelter List"&amp;ADDRESS(ROW(),COLUMN(),4),L!$A:$A,0)-1,SL,,)</f>
        <v>冶炼厂的被冶炼物料是否 100% 来自于回收料或报废料？</v>
      </c>
      <c r="Q4" s="140" t="str">
        <f ca="1">OFFSET(L!$C$1,MATCH("Smelter List"&amp;ADDRESS(ROW(),COLUMN(),4),L!$A:$A,0)-1,SL,,)</f>
        <v>注释</v>
      </c>
      <c r="R4" s="199" t="s">
        <v>11971</v>
      </c>
      <c r="S4" s="199" t="s">
        <v>11958</v>
      </c>
      <c r="T4" s="199" t="s">
        <v>11959</v>
      </c>
      <c r="U4" s="184"/>
      <c r="W4" s="152" t="s">
        <v>1278</v>
      </c>
      <c r="X4" s="152" t="s">
        <v>901</v>
      </c>
      <c r="AH4" s="140" t="s">
        <v>475</v>
      </c>
    </row>
    <row r="5" spans="1:34" s="210" customFormat="1" ht="20.100000000000001" customHeight="1">
      <c r="A5" s="166" t="s">
        <v>766</v>
      </c>
      <c r="B5" s="166" t="s">
        <v>1090</v>
      </c>
      <c r="C5" s="294" t="s">
        <v>1336</v>
      </c>
      <c r="D5" s="294" t="s">
        <v>1336</v>
      </c>
      <c r="E5" s="166" t="s">
        <v>1058</v>
      </c>
      <c r="F5" s="166" t="s">
        <v>766</v>
      </c>
      <c r="G5" s="166" t="s">
        <v>15887</v>
      </c>
      <c r="H5" s="167" t="s">
        <v>15888</v>
      </c>
      <c r="I5" s="168" t="s">
        <v>1744</v>
      </c>
      <c r="J5" s="168" t="s">
        <v>13116</v>
      </c>
      <c r="K5" s="207" t="s">
        <v>15889</v>
      </c>
      <c r="L5" s="295" t="s">
        <v>15890</v>
      </c>
      <c r="M5" s="207"/>
      <c r="N5" s="207" t="s">
        <v>15891</v>
      </c>
      <c r="O5" s="207" t="s">
        <v>15892</v>
      </c>
      <c r="P5" s="169" t="s">
        <v>474</v>
      </c>
      <c r="Q5" s="208"/>
      <c r="R5" s="166" t="s">
        <v>1336</v>
      </c>
      <c r="S5" s="165" t="str">
        <f ca="1">IF(B5="","",IF(ISERROR(MATCH($E5,CL,0)),"Unknown",INDIRECT("'C'!$A$"&amp;MATCH($E5,CL,0)+1)))</f>
        <v>CN</v>
      </c>
      <c r="T5" s="165" t="str">
        <f ca="1">IF(B5="","",IF(ISERROR(MATCH($J5,[2]SorP!$B$1:$B$6226,0)),"",INDIRECT("'SorP'!$A$"&amp;MATCH($S5&amp;$J5,[2]SorP!C:C,0))))</f>
        <v>CN-GD</v>
      </c>
      <c r="U5" s="185"/>
      <c r="V5" s="209">
        <f>IF(C5="",NA(),IF(OR(C5="Smelter not listed",C5="Smelter not yet identified"),MATCH($B5&amp;$D5,'[2]Smelter Look-up'!$J:$J,0),MATCH($B5&amp;$C5,'[2]Smelter Look-up'!$J:$J,0)))</f>
        <v>636</v>
      </c>
      <c r="X5" s="210">
        <f t="shared" ref="X5" si="0">IF(AND(C5="Smelter not listed",OR(LEN(D5)=0,LEN(E5)=0)),1,0)</f>
        <v>0</v>
      </c>
      <c r="AB5" s="211" t="str">
        <f t="shared" ref="AB5" si="1">B5&amp;C5</f>
        <v>TungstenXiamen Tungsten Co., Ltd.</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6:B2504">
    <cfRule type="expression" dxfId="38" priority="23" stopIfTrue="1">
      <formula>IF(B6="",TRUE)</formula>
    </cfRule>
    <cfRule type="expression" dxfId="37" priority="24" stopIfTrue="1">
      <formula>IF(AND(COUNTIF(MetalSmelter,B6&amp;C6)=0,LEN(C6)&gt;0),TRUE,FALSE)</formula>
    </cfRule>
  </conditionalFormatting>
  <conditionalFormatting sqref="C6:C2504">
    <cfRule type="expression" dxfId="36" priority="31" stopIfTrue="1">
      <formula>IF(AND(B6&lt;&gt;"",C6=""),TRUE)</formula>
    </cfRule>
  </conditionalFormatting>
  <conditionalFormatting sqref="D6:D2504">
    <cfRule type="expression" dxfId="35" priority="35" stopIfTrue="1">
      <formula>IF(AND(LEN($C6)&gt;0,AND($C6&lt;&gt;"Smelter Not Listed",ISBLANK($D6))),1,0)</formula>
    </cfRule>
    <cfRule type="expression" dxfId="34" priority="42" stopIfTrue="1">
      <formula>IF(AND(D6="",$C6=$X$4),TRUE)</formula>
    </cfRule>
    <cfRule type="expression" dxfId="33" priority="43" stopIfTrue="1">
      <formula>IF(FIND("!",D6),TRUE)</formula>
    </cfRule>
  </conditionalFormatting>
  <conditionalFormatting sqref="E6:E2504 R6:R2504">
    <cfRule type="expression" dxfId="32" priority="29" stopIfTrue="1">
      <formula>IF(AND(E6="",$C6=$X$4),TRUE)</formula>
    </cfRule>
    <cfRule type="expression" dxfId="31" priority="30" stopIfTrue="1">
      <formula>IF(FIND("!",E6),TRUE)</formula>
    </cfRule>
  </conditionalFormatting>
  <conditionalFormatting sqref="F6:F2504">
    <cfRule type="expression" dxfId="30" priority="27" stopIfTrue="1">
      <formula>IF(AND(LEN($A6)&gt;0,$A6&lt;&gt;$F6),TRUE,FALSE)</formula>
    </cfRule>
  </conditionalFormatting>
  <conditionalFormatting sqref="G6:G2504">
    <cfRule type="expression" dxfId="29" priority="44" stopIfTrue="1">
      <formula>IF(FIND("Enter smelter details",G6),TRUE)</formula>
    </cfRule>
  </conditionalFormatting>
  <conditionalFormatting sqref="R5">
    <cfRule type="expression" dxfId="28" priority="21" stopIfTrue="1">
      <formula>IF(AND(R5="",$C5=$X$4),TRUE)</formula>
    </cfRule>
    <cfRule type="expression" dxfId="27" priority="22" stopIfTrue="1">
      <formula>IF(FIND("!",R5),TRUE)</formula>
    </cfRule>
  </conditionalFormatting>
  <conditionalFormatting sqref="B5">
    <cfRule type="expression" dxfId="26" priority="11" stopIfTrue="1">
      <formula>IF(B5="",TRUE)</formula>
    </cfRule>
    <cfRule type="expression" dxfId="25" priority="12" stopIfTrue="1">
      <formula>IF(AND(COUNTIF(MetalSmelter,B5&amp;C5)=0,LEN(C5)&gt;0),TRUE,FALSE)</formula>
    </cfRule>
  </conditionalFormatting>
  <conditionalFormatting sqref="C5">
    <cfRule type="expression" dxfId="24" priority="10" stopIfTrue="1">
      <formula>IF(AND(B5&lt;&gt;"",C5=""),TRUE)</formula>
    </cfRule>
  </conditionalFormatting>
  <conditionalFormatting sqref="D5">
    <cfRule type="expression" dxfId="23" priority="16" stopIfTrue="1">
      <formula>IF(AND(LEN($C5)&gt;0,AND($C5&lt;&gt;"Smelter Not Listed",ISBLANK($D5))),1,0)</formula>
    </cfRule>
    <cfRule type="expression" dxfId="22" priority="17" stopIfTrue="1">
      <formula>IF(AND(D5="",$C5=$X$4),TRUE)</formula>
    </cfRule>
    <cfRule type="expression" dxfId="21" priority="18" stopIfTrue="1">
      <formula>IF(FIND("!",D5),TRUE)</formula>
    </cfRule>
  </conditionalFormatting>
  <conditionalFormatting sqref="E5">
    <cfRule type="expression" dxfId="20" priority="14" stopIfTrue="1">
      <formula>IF(AND(E5="",$C5=$X$4),TRUE)</formula>
    </cfRule>
    <cfRule type="expression" dxfId="19" priority="15" stopIfTrue="1">
      <formula>IF(FIND("!",E5),TRUE)</formula>
    </cfRule>
  </conditionalFormatting>
  <conditionalFormatting sqref="F5">
    <cfRule type="expression" dxfId="18" priority="13" stopIfTrue="1">
      <formula>IF(AND(LEN($A5)&gt;0,$A5&lt;&gt;$F5),TRUE,FALSE)</formula>
    </cfRule>
  </conditionalFormatting>
  <conditionalFormatting sqref="G5">
    <cfRule type="expression" dxfId="17" priority="19" stopIfTrue="1">
      <formula>IF(FIND("Enter smelter details",G5),TRUE)</formula>
    </cfRule>
  </conditionalFormatting>
  <conditionalFormatting sqref="B5">
    <cfRule type="expression" dxfId="16" priority="8" stopIfTrue="1">
      <formula>IF(B5="",TRUE)</formula>
    </cfRule>
    <cfRule type="expression" dxfId="15" priority="9" stopIfTrue="1">
      <formula>IF(AND(COUNTIF(你,B5&amp;C5)=0,LEN(C5)&gt;0),TRUE,FALSE)</formula>
    </cfRule>
  </conditionalFormatting>
  <conditionalFormatting sqref="C5">
    <cfRule type="expression" dxfId="14" priority="7" stopIfTrue="1">
      <formula>IF(AND(B5&lt;&gt;"",C5=""),TRUE)</formula>
    </cfRule>
  </conditionalFormatting>
  <conditionalFormatting sqref="A5">
    <cfRule type="expression" dxfId="13" priority="5" stopIfTrue="1">
      <formula>IF(A5="",TRUE)</formula>
    </cfRule>
    <cfRule type="expression" dxfId="12" priority="6" stopIfTrue="1">
      <formula>IF(AND(COUNTIF(MetalSmelter,A5&amp;B5)=0,LEN(B5)&gt;0),TRUE,FALSE)</formula>
    </cfRule>
  </conditionalFormatting>
  <conditionalFormatting sqref="A5">
    <cfRule type="expression" dxfId="11" priority="3" stopIfTrue="1">
      <formula>IF(A5="",TRUE)</formula>
    </cfRule>
    <cfRule type="expression" dxfId="10" priority="4" stopIfTrue="1">
      <formula>IF(AND(COUNTIF(你,A5&amp;B5)=0,LEN(B5)&gt;0),TRUE,FALSE)</formula>
    </cfRule>
  </conditionalFormatting>
  <conditionalFormatting sqref="D5">
    <cfRule type="expression" dxfId="9" priority="2" stopIfTrue="1">
      <formula>IF(AND(C5&lt;&gt;"",D5=""),TRUE)</formula>
    </cfRule>
  </conditionalFormatting>
  <conditionalFormatting sqref="D5">
    <cfRule type="expression" dxfId="8" priority="1" stopIfTrue="1">
      <formula>IF(AND(C5&lt;&gt;"",D5=""),TRUE)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28" stopIfTrue="1" id="{3A2C08C1-A3CB-4039-99D1-6146192A6F94}">
            <xm:f>IF(OR(AND(B6="Tantalum",Declaration!$P$38=""),AND(B6="Tin",Declaration!$P$39=""),AND(B6="Gold",Declaration!$P$40=""),AND(B6="Tungsten",Declaration!$P$41="")),TRUE,FALSE)</xm:f>
            <x14:dxf>
              <fill>
                <patternFill>
                  <bgColor rgb="FFFF0000"/>
                </patternFill>
              </fill>
            </x14:dxf>
          </x14:cfRule>
          <xm:sqref>B6:B2504</xm:sqref>
        </x14:conditionalFormatting>
        <x14:conditionalFormatting xmlns:xm="http://schemas.microsoft.com/office/excel/2006/main">
          <x14:cfRule type="expression" priority="26" stopIfTrue="1" id="{4DF03B03-3E0F-40B2-A5D1-B1DA6639A4FD}">
            <xm:f>IF(OR(AND(B6="Tantalum",Declaration!$P$38=""),AND(B6="Tin",Declaration!$P$39=""),AND(B6="Gold",Declaration!$P$40=""),AND(B6="Tungsten",Declaration!$P$41="")),TRUE,FALSE)</xm:f>
            <x14:dxf>
              <fill>
                <patternFill>
                  <bgColor rgb="FFFF0000"/>
                </patternFill>
              </fill>
            </x14:dxf>
          </x14:cfRule>
          <xm:sqref>C6:C2504</xm:sqref>
        </x14:conditionalFormatting>
        <x14:conditionalFormatting xmlns:xm="http://schemas.microsoft.com/office/excel/2006/main">
          <x14:cfRule type="expression" priority="20" stopIfTrue="1" id="{0F49F92C-5054-4147-ACE5-8BA05FB80A1D}">
            <xm:f>IF(OR(AND(B5="Tantalum",'B:\13-国际贸易部\00-国际贸易部\13 公司专项项目\01 非冲突矿\冲突矿物调查表 CMRT\[RMI_CMRT_6.4　Xiamen Tungsten Co.,Ltd.xlsx]Declaration'!#REF!=""),AND(B5="Tin",'B:\13-国际贸易部\00-国际贸易部\13 公司专项项目\01 非冲突矿\冲突矿物调查表 CMRT\[RMI_CMRT_6.4　Xiamen Tungsten Co.,Ltd.xlsx]Declaration'!#REF!=""),AND(B5="Gold",'B:\13-国际贸易部\00-国际贸易部\13 公司专项项目\01 非冲突矿\冲突矿物调查表 CMRT\[RMI_CMRT_6.4　Xiamen Tungsten Co.,Ltd.xlsx]Declaration'!#REF!=""),AND(B5="Tungsten",'B:\13-国际贸易部\00-国际贸易部\13 公司专项项目\01 非冲突矿\冲突矿物调查表 CMRT\[RMI_CMRT_6.4　Xiamen Tungsten Co.,Ltd.xlsx]Declaration'!#REF!="")),TRUE,FALSE)</xm:f>
            <x14:dxf>
              <fill>
                <patternFill>
                  <bgColor rgb="FFFF0000"/>
                </patternFill>
              </fill>
            </x14:dxf>
          </x14:cfRule>
          <xm:sqref>B5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25.5">
      <c r="A1" s="393" t="str">
        <f ca="1">OFFSET(L!$C$1,MATCH("Checker"&amp;ADDRESS(ROW(),COLUMN(),4),L!$A:$A,0)-1,SL,,)</f>
        <v>将报告提交给客户以检查表格高亮显示为红色的任何行之前， 请确保已填妥所有必填字段。</v>
      </c>
      <c r="B1" s="393"/>
      <c r="C1" s="393"/>
      <c r="D1" s="116" t="str">
        <f ca="1">OFFSET(L!$C$1,MATCH("Checker"&amp;ADDRESS(ROW(),COLUMN(),4),L!$A:$A,0)-1,SL,,)</f>
        <v>待完成的必填字段</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必填字段</v>
      </c>
      <c r="B3" s="65" t="str">
        <f ca="1">OFFSET(L!$C$1,MATCH("Checker"&amp;ADDRESS(ROW(),COLUMN(),4),L!$A:$A,0)-1,SL,,)</f>
        <v>已提供的答案</v>
      </c>
      <c r="C3" s="65" t="str">
        <f ca="1">OFFSET(L!$C$1,MATCH("Checker"&amp;ADDRESS(ROW(),COLUMN(),4),L!$A:$A,0)-1,SL,,)</f>
        <v>备注</v>
      </c>
      <c r="D3" s="65" t="str">
        <f ca="1">OFFSET(L!$C$1,MATCH("Checker"&amp;ADDRESS(ROW(),COLUMN(),4),L!$A:$A,0)-1,SL,,)</f>
        <v>信息源超链接</v>
      </c>
      <c r="F3" s="66" t="s">
        <v>510</v>
      </c>
      <c r="G3" s="18" t="s">
        <v>509</v>
      </c>
      <c r="H3" s="18" t="s">
        <v>511</v>
      </c>
      <c r="I3" s="18" t="s">
        <v>1271</v>
      </c>
      <c r="J3" s="18" t="s">
        <v>1272</v>
      </c>
    </row>
    <row r="4" spans="1:10" ht="39">
      <c r="A4" s="87" t="str">
        <f ca="1">Declaration!B8</f>
        <v>公司名称 (*)：</v>
      </c>
      <c r="B4" s="86" t="str">
        <f>Declaration!D8</f>
        <v>SK Hynix system ic.</v>
      </c>
      <c r="C4" s="86" t="str">
        <f t="shared" ref="C4" ca="1" si="0">IF(H4=1,J4,I4)</f>
        <v>填写</v>
      </c>
      <c r="D4" s="92" t="str">
        <f>IF(H4=1,"Click here to enter Company Name","")</f>
        <v/>
      </c>
      <c r="E4" s="19" t="s">
        <v>1261</v>
      </c>
      <c r="F4" s="90">
        <v>1</v>
      </c>
      <c r="G4" s="67">
        <f t="shared" ref="G4" si="1">IF(B4=0,1,0)</f>
        <v>0</v>
      </c>
      <c r="H4" s="68">
        <f>F4*G4</f>
        <v>0</v>
      </c>
      <c r="I4" s="142" t="str">
        <f ca="1">OFFSET(L!$C$1,MATCH("Checker"&amp;"Comp",L!$A:$A,0)-1,SL,,)</f>
        <v>填写</v>
      </c>
      <c r="J4" s="143" t="str">
        <f ca="1">OFFSET(L!$C$1,MATCH("Checker"&amp;ADDRESS(ROW(),COLUMN(),4),L!$A:$A,0)-1,SL,,)</f>
        <v>在“申报”选项卡 D8 单元格中，提供贵公司的名称</v>
      </c>
    </row>
    <row r="5" spans="1:10" ht="39">
      <c r="A5" s="87" t="str">
        <f ca="1">Declaration!B9</f>
        <v>申报范围或种类 (*)：</v>
      </c>
      <c r="B5" s="86" t="str">
        <f>Declaration!D9</f>
        <v>B. Product (or List of Products)</v>
      </c>
      <c r="C5" s="86" t="str">
        <f ca="1">IF(H5=1,J5,I5)</f>
        <v>填写</v>
      </c>
      <c r="D5" s="92" t="str">
        <f>IF(H5=1,"Click here to enter Declaration Scope","")</f>
        <v/>
      </c>
      <c r="E5" s="19" t="s">
        <v>1261</v>
      </c>
      <c r="F5" s="90">
        <v>1</v>
      </c>
      <c r="G5" s="67">
        <f>IF(B5=0,1,0)</f>
        <v>0</v>
      </c>
      <c r="H5" s="68">
        <f t="shared" ref="H5" si="2">F5*G5</f>
        <v>0</v>
      </c>
      <c r="I5" s="142" t="str">
        <f ca="1">OFFSET(L!$C$1,MATCH("Checker"&amp;"Comp",L!$A:$A,0)-1,SL,,)</f>
        <v>填写</v>
      </c>
      <c r="J5" s="143" t="str">
        <f ca="1">OFFSET(L!$C$1,MATCH("Checker"&amp;ADDRESS(ROW(),COLUMN(),4),L!$A:$A,0)-1,SL,,)</f>
        <v>在“申报”选项卡 D9 单元格中，选择申报范围</v>
      </c>
    </row>
    <row r="6" spans="1:10" ht="39">
      <c r="A6" s="87" t="str">
        <f ca="1">Declaration!B10</f>
        <v>转到产品列表选项卡，输入此申报所适用的产品</v>
      </c>
      <c r="B6" s="86">
        <f>Declaration!D10</f>
        <v>0</v>
      </c>
      <c r="C6" s="86" t="str">
        <f ca="1">IF(H6=1,J6,I6)</f>
        <v>填写</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填写</v>
      </c>
      <c r="J6" s="18" t="str">
        <f ca="1">OFFSET(L!$C$1,MATCH("Checker"&amp;ADDRESS(ROW(),COLUMN(),4),L!$A:$A,0)-1,SL,,)</f>
        <v>在“申报”选项卡 D10 单元格中，提供范围说明</v>
      </c>
    </row>
    <row r="7" spans="1:10" ht="39">
      <c r="A7" s="87" t="str">
        <f ca="1">Declaration!B15</f>
        <v>联系人姓名 (*)：</v>
      </c>
      <c r="B7" s="86" t="str">
        <f>Declaration!D15</f>
        <v>LI TING</v>
      </c>
      <c r="C7" s="86" t="str">
        <f ca="1">IF(H7=1,J7,I7)</f>
        <v>填写</v>
      </c>
      <c r="D7" s="92" t="str">
        <f>IF(H7=1,"Click here to enter Contact Name","")</f>
        <v/>
      </c>
      <c r="E7" s="19" t="s">
        <v>1261</v>
      </c>
      <c r="F7" s="90">
        <v>1</v>
      </c>
      <c r="G7" s="67">
        <f>IF(B7=0,1,0)</f>
        <v>0</v>
      </c>
      <c r="H7" s="68">
        <f t="shared" si="3"/>
        <v>0</v>
      </c>
      <c r="I7" s="142" t="str">
        <f ca="1">OFFSET(L!$C$1,MATCH("Checker"&amp;"Comp",L!$A:$A,0)-1,SL,,)</f>
        <v>填写</v>
      </c>
      <c r="J7" s="18" t="str">
        <f ca="1">OFFSET(L!$C$1,MATCH("Checker"&amp;ADDRESS(ROW(),COLUMN(),4),L!$A:$A,0)-1,SL,,)</f>
        <v>在“申报”选项卡 D15 单元格中，提供联系人姓名</v>
      </c>
    </row>
    <row r="8" spans="1:10" ht="39">
      <c r="A8" s="87" t="str">
        <f ca="1">Declaration!B16</f>
        <v>电子邮件 - 联系人 (*)：</v>
      </c>
      <c r="B8" s="86" t="str">
        <f>Declaration!D16</f>
        <v>skhysi.8303715@sk.com</v>
      </c>
      <c r="C8" s="86" t="str">
        <f ca="1">IF(H8=1,J8,I8)</f>
        <v>填写</v>
      </c>
      <c r="D8" s="92" t="str">
        <f>IF(H8=1,"Click here to enter Email-Contact","")</f>
        <v/>
      </c>
      <c r="E8" s="19" t="s">
        <v>1261</v>
      </c>
      <c r="F8" s="90">
        <v>1</v>
      </c>
      <c r="G8" s="67">
        <f>IF(ISNUMBER(SEARCH("@",B8)),0,1)</f>
        <v>0</v>
      </c>
      <c r="H8" s="68">
        <f t="shared" si="3"/>
        <v>0</v>
      </c>
      <c r="I8" s="142" t="str">
        <f ca="1">OFFSET(L!$C$1,MATCH("Checker"&amp;"Comp",L!$A:$A,0)-1,SL,,)</f>
        <v>填写</v>
      </c>
      <c r="J8" s="18" t="str">
        <f ca="1">OFFSET(L!$C$1,MATCH("Checker"&amp;ADDRESS(ROW(),COLUMN(),4),L!$A:$A,0)-1,SL,,)</f>
        <v>在“申报”选项卡 D16 单元格中，提供联系人的有效电子邮件</v>
      </c>
    </row>
    <row r="9" spans="1:10" ht="39">
      <c r="A9" s="87" t="str">
        <f ca="1">Declaration!B17</f>
        <v>电话 - 联系人 (*)：</v>
      </c>
      <c r="B9" s="256" t="str">
        <f>Declaration!D17</f>
        <v>86-510-8192-5374</v>
      </c>
      <c r="C9" s="86" t="str">
        <f ca="1">IF(H9=1,J9,I9)</f>
        <v>填写</v>
      </c>
      <c r="D9" s="92" t="str">
        <f>IF(H9=1,"Click here to enter Phone-Contact","")</f>
        <v/>
      </c>
      <c r="E9" s="19" t="s">
        <v>1261</v>
      </c>
      <c r="F9" s="90">
        <v>1</v>
      </c>
      <c r="G9" s="67">
        <f>IF(B9=0,1,0)</f>
        <v>0</v>
      </c>
      <c r="H9" s="68">
        <f t="shared" si="3"/>
        <v>0</v>
      </c>
      <c r="I9" s="142" t="str">
        <f ca="1">OFFSET(L!$C$1,MATCH("Checker"&amp;"Comp",L!$A:$A,0)-1,SL,,)</f>
        <v>填写</v>
      </c>
      <c r="J9" s="18" t="str">
        <f ca="1">OFFSET(L!$C$1,MATCH("Checker"&amp;ADDRESS(ROW(),COLUMN(),4),L!$A:$A,0)-1,SL,,)</f>
        <v>在“申报”选项卡 D17 单元格中，提供联系人的电话号码</v>
      </c>
    </row>
    <row r="10" spans="1:10" ht="39">
      <c r="A10" s="87" t="str">
        <f ca="1">Declaration!B18</f>
        <v>授权人 (*)：</v>
      </c>
      <c r="B10" s="86" t="str">
        <f>Declaration!D18</f>
        <v>LI TING</v>
      </c>
      <c r="C10" s="86" t="str">
        <f t="shared" ref="C10" ca="1" si="4">IF(H10=1,J10,I10)</f>
        <v>填写</v>
      </c>
      <c r="D10" s="92" t="str">
        <f>IF(H10=1,"Click here to enter an Authorized Company Representative's name","")</f>
        <v/>
      </c>
      <c r="E10" s="19" t="s">
        <v>1261</v>
      </c>
      <c r="F10" s="90">
        <v>1</v>
      </c>
      <c r="G10" s="67">
        <f t="shared" ref="G10" si="5">IF(B10=0,1,0)</f>
        <v>0</v>
      </c>
      <c r="H10" s="68">
        <f t="shared" si="3"/>
        <v>0</v>
      </c>
      <c r="I10" s="142" t="str">
        <f ca="1">OFFSET(L!$C$1,MATCH("Checker"&amp;"Comp",L!$A:$A,0)-1,SL,,)</f>
        <v>填写</v>
      </c>
      <c r="J10" s="18" t="str">
        <f ca="1">OFFSET(L!$C$1,MATCH("Checker"&amp;ADDRESS(ROW(),COLUMN(),4),L!$A:$A,0)-1,SL,,)</f>
        <v>在“申报”选项卡 D18 单元格中，提供授权公司代表联系人姓名</v>
      </c>
    </row>
    <row r="11" spans="1:10" ht="39">
      <c r="A11" s="87" t="str">
        <f ca="1">Declaration!B20</f>
        <v>电子邮件 - 授权人 (*)：</v>
      </c>
      <c r="B11" s="86" t="str">
        <f>Declaration!D20</f>
        <v>skhysi.8303715@sk.com</v>
      </c>
      <c r="C11" s="86" t="str">
        <f ca="1">IF(H11=1,J11,I11)</f>
        <v>填写</v>
      </c>
      <c r="D11" s="92" t="str">
        <f>IF(H11=1,"Click here to enter Representative's email","")</f>
        <v/>
      </c>
      <c r="E11" s="19" t="s">
        <v>1261</v>
      </c>
      <c r="F11" s="90">
        <v>1</v>
      </c>
      <c r="G11" s="67">
        <f>IF(ISNUMBER(SEARCH("@",B11)),0,1)</f>
        <v>0</v>
      </c>
      <c r="H11" s="68">
        <f t="shared" si="3"/>
        <v>0</v>
      </c>
      <c r="I11" s="142" t="str">
        <f ca="1">OFFSET(L!$C$1,MATCH("Checker"&amp;"Comp",L!$A:$A,0)-1,SL,,)</f>
        <v>填写</v>
      </c>
      <c r="J11" s="18" t="str">
        <f ca="1">OFFSET(L!$C$1,MATCH("Checker"&amp;ADDRESS(ROW(),COLUMN(),4),L!$A:$A,0)-1,SL,,)</f>
        <v>在“申报”选项卡 D20 单元格中，提供授权公司代表的有效电子邮件</v>
      </c>
    </row>
    <row r="12" spans="1:10" ht="39">
      <c r="A12" s="87" t="str">
        <f ca="1">Declaration!B22</f>
        <v>生效日期 (*)：</v>
      </c>
      <c r="B12" s="88">
        <f>Declaration!D22</f>
        <v>46133</v>
      </c>
      <c r="C12" s="86" t="str">
        <f ca="1">IF(H12=1,J12,I12)</f>
        <v>填写</v>
      </c>
      <c r="D12" s="92" t="str">
        <f>IF(H12=1,"Click here to enter Date of Completion","")</f>
        <v/>
      </c>
      <c r="E12" s="19" t="s">
        <v>1261</v>
      </c>
      <c r="F12" s="90">
        <v>1</v>
      </c>
      <c r="G12" s="67">
        <f>IF(B12=0,1,0)</f>
        <v>0</v>
      </c>
      <c r="H12" s="68">
        <f t="shared" si="3"/>
        <v>0</v>
      </c>
      <c r="I12" s="142" t="str">
        <f ca="1">OFFSET(L!$C$1,MATCH("Checker"&amp;"Comp",L!$A:$A,0)-1,SL,,)</f>
        <v>填写</v>
      </c>
      <c r="J12" s="18" t="str">
        <f ca="1">OFFSET(L!$C$1,MATCH("Checker"&amp;ADDRESS(ROW(),COLUMN(),4),L!$A:$A,0)-1,SL,,)</f>
        <v>在“申报”选项卡 D22 单元格中，提供表格填写日期</v>
      </c>
    </row>
    <row r="13" spans="1:10" ht="63.75">
      <c r="A13" s="86" t="str">
        <f ca="1">Declaration!B25</f>
        <v>1) 是否在产品或生产流程中有意添加或使用任何 3TG？(*)</v>
      </c>
      <c r="B13" s="89"/>
      <c r="C13" s="89"/>
      <c r="D13" s="93"/>
      <c r="E13" s="19" t="s">
        <v>773</v>
      </c>
      <c r="F13" s="90"/>
      <c r="H13" s="18">
        <f t="shared" si="3"/>
        <v>0</v>
      </c>
    </row>
    <row r="14" spans="1:10" ht="26.25">
      <c r="A14" s="87" t="str">
        <f ca="1">Declaration!B26</f>
        <v>钽</v>
      </c>
      <c r="B14" s="86" t="str">
        <f>Declaration!D26</f>
        <v>No</v>
      </c>
      <c r="C14" s="86" t="str">
        <f ca="1">IF(H14=1,J14,I14)</f>
        <v>填写</v>
      </c>
      <c r="D14" s="92" t="str">
        <f>IF(H14=1,"Click here to answer question 1 for Tantalum","")</f>
        <v/>
      </c>
      <c r="E14" s="19" t="s">
        <v>769</v>
      </c>
      <c r="F14" s="90">
        <v>1</v>
      </c>
      <c r="G14" s="67">
        <f>IF(B14=0,1,0)</f>
        <v>0</v>
      </c>
      <c r="H14" s="68">
        <f t="shared" si="3"/>
        <v>0</v>
      </c>
      <c r="I14" s="142" t="str">
        <f ca="1">OFFSET(L!$C$1,MATCH("Checker"&amp;"Comp",L!$A:$A,0)-1,SL,,)</f>
        <v>填写</v>
      </c>
      <c r="J14" s="143" t="str">
        <f ca="1">OFFSET(L!$C$1,MATCH("Checker"&amp;ADDRESS(ROW(),COLUMN(),4),L!$A:$A,0)-1,SL,,)</f>
        <v>在“申报”选项卡 D26 单元格中，申报是否有意将钽添加至贵公司的产品中</v>
      </c>
    </row>
    <row r="15" spans="1:10" ht="39">
      <c r="A15" s="87" t="str">
        <f ca="1">Declaration!B27</f>
        <v>锡</v>
      </c>
      <c r="B15" s="86" t="str">
        <f>Declaration!D27</f>
        <v>No</v>
      </c>
      <c r="C15" s="86" t="str">
        <f ca="1">IF(H15=1,J15,I15)</f>
        <v>填写</v>
      </c>
      <c r="D15" s="92" t="str">
        <f>IF(H15=1,"Click here to answer question 1 for Tin","")</f>
        <v/>
      </c>
      <c r="E15" s="19" t="s">
        <v>770</v>
      </c>
      <c r="F15" s="90">
        <v>1</v>
      </c>
      <c r="G15" s="67">
        <f>IF(B15=0,1,0)</f>
        <v>0</v>
      </c>
      <c r="H15" s="68">
        <f t="shared" si="3"/>
        <v>0</v>
      </c>
      <c r="I15" s="142" t="str">
        <f ca="1">OFFSET(L!$C$1,MATCH("Checker"&amp;"Comp",L!$A:$A,0)-1,SL,,)</f>
        <v>填写</v>
      </c>
      <c r="J15" s="143" t="str">
        <f ca="1">OFFSET(L!$C$1,MATCH("Checker"&amp;ADDRESS(ROW(),COLUMN(),4),L!$A:$A,0)-1,SL,,)</f>
        <v>在“申报”选项卡 D27 单元格中，申报是否有意将锡添加至贵公司的产品中</v>
      </c>
    </row>
    <row r="16" spans="1:10" ht="39">
      <c r="A16" s="87" t="str">
        <f ca="1">Declaration!B28</f>
        <v>金</v>
      </c>
      <c r="B16" s="86" t="str">
        <f>Declaration!D28</f>
        <v>No</v>
      </c>
      <c r="C16" s="86" t="str">
        <f ca="1">IF(H16=1,J16,I16)</f>
        <v>填写</v>
      </c>
      <c r="D16" s="92" t="str">
        <f>IF(H16=1,"Click here to answer question 1 for Gold","")</f>
        <v/>
      </c>
      <c r="E16" s="19" t="s">
        <v>770</v>
      </c>
      <c r="F16" s="90">
        <v>1</v>
      </c>
      <c r="G16" s="67">
        <f>IF(B16=0,1,0)</f>
        <v>0</v>
      </c>
      <c r="H16" s="68">
        <f t="shared" si="3"/>
        <v>0</v>
      </c>
      <c r="I16" s="142" t="str">
        <f ca="1">OFFSET(L!$C$1,MATCH("Checker"&amp;"Comp",L!$A:$A,0)-1,SL,,)</f>
        <v>填写</v>
      </c>
      <c r="J16" s="143" t="str">
        <f ca="1">OFFSET(L!$C$1,MATCH("Checker"&amp;ADDRESS(ROW(),COLUMN(),4),L!$A:$A,0)-1,SL,,)</f>
        <v>在“申报”选项卡 D28 单元格中，申报是否有意将金添加至贵公司的产品中</v>
      </c>
    </row>
    <row r="17" spans="1:10" ht="39">
      <c r="A17" s="87" t="str">
        <f ca="1">Declaration!B29</f>
        <v>钨(*)</v>
      </c>
      <c r="B17" s="86" t="str">
        <f>Declaration!D29</f>
        <v>Yes</v>
      </c>
      <c r="C17" s="86" t="str">
        <f ca="1">IF(H17=1,J17,I17)</f>
        <v>填写</v>
      </c>
      <c r="D17" s="92" t="str">
        <f>IF(H17=1,"Click here to answer question 1 for Tungsten","")</f>
        <v/>
      </c>
      <c r="E17" s="19" t="s">
        <v>770</v>
      </c>
      <c r="F17" s="90">
        <v>1</v>
      </c>
      <c r="G17" s="67">
        <f>IF(B17=0,1,0)</f>
        <v>0</v>
      </c>
      <c r="H17" s="68">
        <f t="shared" si="3"/>
        <v>0</v>
      </c>
      <c r="I17" s="142" t="str">
        <f ca="1">OFFSET(L!$C$1,MATCH("Checker"&amp;"Comp",L!$A:$A,0)-1,SL,,)</f>
        <v>填写</v>
      </c>
      <c r="J17" s="143" t="str">
        <f ca="1">OFFSET(L!$C$1,MATCH("Checker"&amp;ADDRESS(ROW(),COLUMN(),4),L!$A:$A,0)-1,SL,,)</f>
        <v>在“申报”选项卡 D29 单元格中，申报是否有意将钨添加至贵公司的产品中</v>
      </c>
    </row>
    <row r="18" spans="1:10" ht="51">
      <c r="A18" s="86" t="str">
        <f ca="1">Declaration!B31</f>
        <v>2) 是否有任何 3TG 仍存在于产品中？ (*)</v>
      </c>
      <c r="B18" s="89"/>
      <c r="C18" s="89"/>
      <c r="D18" s="93"/>
      <c r="E18" s="19" t="s">
        <v>771</v>
      </c>
      <c r="F18" s="90"/>
      <c r="J18" s="143"/>
    </row>
    <row r="19" spans="1:10" ht="39">
      <c r="A19" s="87" t="str">
        <f ca="1">Declaration!B32</f>
        <v>钽</v>
      </c>
      <c r="B19" s="86">
        <f>IF($B$14="Yes",Declaration!D32,0)</f>
        <v>0</v>
      </c>
      <c r="C19" s="86" t="str">
        <f ca="1">IF(H19=1,J19,I19)</f>
        <v>填写</v>
      </c>
      <c r="D19" s="94" t="str">
        <f>IF(H19=1,"Click here to answer question 2 for Tantalum","")</f>
        <v/>
      </c>
      <c r="E19" s="19" t="s">
        <v>770</v>
      </c>
      <c r="F19" s="91">
        <f>IF(B$14="No",0,1)</f>
        <v>0</v>
      </c>
      <c r="G19" s="67">
        <f>IF(B19=0,1,0)</f>
        <v>1</v>
      </c>
      <c r="H19" s="68">
        <f>F19*G19</f>
        <v>0</v>
      </c>
      <c r="I19" s="142" t="str">
        <f ca="1">OFFSET(L!$C$1,MATCH("Checker"&amp;"Comp",L!$A:$A,0)-1,SL,,)</f>
        <v>填写</v>
      </c>
      <c r="J19" s="143" t="str">
        <f ca="1">OFFSET(L!$C$1,MATCH("Checker"&amp;ADDRESS(ROW(),COLUMN(),4),L!$A:$A,0)-1,SL,,)</f>
        <v>在“申报”选项卡 D32 单元格中，申报钽是否必须用于贵公司产品的生产中，并且包含在申报的成品内</v>
      </c>
    </row>
    <row r="20" spans="1:10" ht="39">
      <c r="A20" s="87" t="str">
        <f ca="1">Declaration!B33</f>
        <v>锡</v>
      </c>
      <c r="B20" s="86">
        <f>IF($B$15="Yes",Declaration!D33,0)</f>
        <v>0</v>
      </c>
      <c r="C20" s="86" t="str">
        <f ca="1">IF(H20=1,J20,I20)</f>
        <v>填写</v>
      </c>
      <c r="D20" s="94" t="str">
        <f>IF(H20=1,"Click here to answer question 2 for Tin","")</f>
        <v/>
      </c>
      <c r="E20" s="19" t="s">
        <v>770</v>
      </c>
      <c r="F20" s="91">
        <f>IF(B$15="No",0,1)</f>
        <v>0</v>
      </c>
      <c r="G20" s="67">
        <f>IF(B20=0,1,0)</f>
        <v>1</v>
      </c>
      <c r="H20" s="68">
        <f>F20*G20</f>
        <v>0</v>
      </c>
      <c r="I20" s="142" t="str">
        <f ca="1">OFFSET(L!$C$1,MATCH("Checker"&amp;"Comp",L!$A:$A,0)-1,SL,,)</f>
        <v>填写</v>
      </c>
      <c r="J20" s="143" t="str">
        <f ca="1">OFFSET(L!$C$1,MATCH("Checker"&amp;ADDRESS(ROW(),COLUMN(),4),L!$A:$A,0)-1,SL,,)</f>
        <v>在“申报”选项卡 D33 单元格中，申报锡是否必须用于贵公司产品的生产中，并且包含在申报的成品内</v>
      </c>
    </row>
    <row r="21" spans="1:10" ht="39">
      <c r="A21" s="87" t="str">
        <f ca="1">Declaration!B34</f>
        <v>金</v>
      </c>
      <c r="B21" s="86">
        <f>IF($B$16="Yes",Declaration!D34,0)</f>
        <v>0</v>
      </c>
      <c r="C21" s="86" t="str">
        <f ca="1">IF(H21=1,J21,I21)</f>
        <v>填写</v>
      </c>
      <c r="D21" s="94" t="str">
        <f>IF(H21=1,"Click here to answer question 2 for Gold","")</f>
        <v/>
      </c>
      <c r="E21" s="19" t="s">
        <v>770</v>
      </c>
      <c r="F21" s="91">
        <f>IF(B$16="No",0,1)</f>
        <v>0</v>
      </c>
      <c r="G21" s="67">
        <f>IF(B21=0,1,0)</f>
        <v>1</v>
      </c>
      <c r="H21" s="68">
        <f>F21*G21</f>
        <v>0</v>
      </c>
      <c r="I21" s="142" t="str">
        <f ca="1">OFFSET(L!$C$1,MATCH("Checker"&amp;"Comp",L!$A:$A,0)-1,SL,,)</f>
        <v>填写</v>
      </c>
      <c r="J21" s="143" t="str">
        <f ca="1">OFFSET(L!$C$1,MATCH("Checker"&amp;ADDRESS(ROW(),COLUMN(),4),L!$A:$A,0)-1,SL,,)</f>
        <v>在“申报”选项卡 D34 单元格中，申报金是否必须用于贵公司产品的生产中，并且包含在申报的成品内</v>
      </c>
    </row>
    <row r="22" spans="1:10" ht="39">
      <c r="A22" s="87" t="str">
        <f ca="1">Declaration!B35</f>
        <v>钨(*)</v>
      </c>
      <c r="B22" s="86" t="str">
        <f>IF($B$17="Yes",Declaration!D35,0)</f>
        <v>Yes</v>
      </c>
      <c r="C22" s="86" t="str">
        <f ca="1">IF(H22=1,J22,I22)</f>
        <v>填写</v>
      </c>
      <c r="D22" s="94" t="str">
        <f>IF(H22=1,"Click here to answer question 2 for Tungsten","")</f>
        <v/>
      </c>
      <c r="E22" s="19" t="s">
        <v>770</v>
      </c>
      <c r="F22" s="91">
        <f>IF(B$17="No",0,1)</f>
        <v>1</v>
      </c>
      <c r="G22" s="67">
        <f>IF(B22=0,1,0)</f>
        <v>0</v>
      </c>
      <c r="H22" s="68">
        <f>F22*G22</f>
        <v>0</v>
      </c>
      <c r="I22" s="142" t="str">
        <f ca="1">OFFSET(L!$C$1,MATCH("Checker"&amp;"Comp",L!$A:$A,0)-1,SL,,)</f>
        <v>填写</v>
      </c>
      <c r="J22" s="143" t="str">
        <f ca="1">OFFSET(L!$C$1,MATCH("Checker"&amp;ADDRESS(ROW(),COLUMN(),4),L!$A:$A,0)-1,SL,,)</f>
        <v>在“申报”选项卡 D35 单元格中，申报钨是否必须用于贵公司产品的生产中，并且包含在申报的成品内</v>
      </c>
    </row>
    <row r="23" spans="1:10" ht="57.75" customHeight="1">
      <c r="A23" s="86" t="str">
        <f ca="1">Declaration!B37</f>
        <v>3) 贵公司供应链中的冶炼厂是否从所指明的国家采购 3TG？（有关术语“SEC”，请参见定义选项卡） (*)</v>
      </c>
      <c r="B23" s="89"/>
      <c r="C23" s="89"/>
      <c r="D23" s="93"/>
      <c r="E23" s="19" t="s">
        <v>770</v>
      </c>
      <c r="F23" s="90"/>
      <c r="J23" s="143"/>
    </row>
    <row r="24" spans="1:10" ht="39">
      <c r="A24" s="87" t="str">
        <f ca="1">Declaration!B38</f>
        <v>钽</v>
      </c>
      <c r="B24" s="86">
        <f>IF(AND($B$14="Yes",$B$19="Yes"),Declaration!D38,0)</f>
        <v>0</v>
      </c>
      <c r="C24" s="86" t="str">
        <f ca="1">IF(H24=1,J24,I24)</f>
        <v>填写</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填写</v>
      </c>
      <c r="J24" s="18" t="str">
        <f ca="1">OFFSET(L!$C$1,MATCH("Checker"&amp;ADDRESS(ROW(),COLUMN(),4),L!$A:$A,0)-1,SL,,)</f>
        <v>在“申报”选项卡 D38 单元格中，申报在此调查回答里申报的产品范围内所用钽的原产地是否为刚果民主共和国或毗邻国家或地区</v>
      </c>
    </row>
    <row r="25" spans="1:10" ht="39">
      <c r="A25" s="87" t="str">
        <f ca="1">Declaration!B39</f>
        <v>锡</v>
      </c>
      <c r="B25" s="86">
        <f>IF(AND($B$15="Yes",$B$20="Yes"),Declaration!D39,0)</f>
        <v>0</v>
      </c>
      <c r="C25" s="86" t="str">
        <f ca="1">IF(H25=1,J25,I25)</f>
        <v>填写</v>
      </c>
      <c r="D25" s="94" t="str">
        <f>IF(H25=1,"Click here to answer question 3 for Tin","")</f>
        <v/>
      </c>
      <c r="E25" s="19" t="s">
        <v>770</v>
      </c>
      <c r="F25" s="91">
        <f>IF(OR(B15="No",B20="No"),0,1)</f>
        <v>0</v>
      </c>
      <c r="G25" s="67">
        <f>IF(B25=0,1,0)</f>
        <v>1</v>
      </c>
      <c r="H25" s="68">
        <f>F25*G25</f>
        <v>0</v>
      </c>
      <c r="I25" s="142" t="str">
        <f ca="1">OFFSET(L!$C$1,MATCH("Checker"&amp;"Comp",L!$A:$A,0)-1,SL,,)</f>
        <v>填写</v>
      </c>
      <c r="J25" s="18" t="str">
        <f ca="1">OFFSET(L!$C$1,MATCH("Checker"&amp;ADDRESS(ROW(),COLUMN(),4),L!$A:$A,0)-1,SL,,)</f>
        <v>在“申报”选项卡 D39 单元格中，申报在此调查回答里申报的产品范围内所用锡的原产地是否为刚果民主共和国或毗邻国家或地区</v>
      </c>
    </row>
    <row r="26" spans="1:10" ht="39">
      <c r="A26" s="87" t="str">
        <f ca="1">Declaration!B40</f>
        <v>金</v>
      </c>
      <c r="B26" s="86">
        <f>IF(AND($B$16="Yes",$B$21="Yes"),Declaration!D40,0)</f>
        <v>0</v>
      </c>
      <c r="C26" s="86" t="str">
        <f ca="1">IF(H26=1,J26,I26)</f>
        <v>填写</v>
      </c>
      <c r="D26" s="94" t="str">
        <f>IF(H26=1,"Click here to answer question 3 for Gold","")</f>
        <v/>
      </c>
      <c r="E26" s="19" t="s">
        <v>770</v>
      </c>
      <c r="F26" s="91">
        <f>IF(OR(B16="No",B21="No"),0,1)</f>
        <v>0</v>
      </c>
      <c r="G26" s="67">
        <f>IF(B26=0,1,0)</f>
        <v>1</v>
      </c>
      <c r="H26" s="68">
        <f>F26*G26</f>
        <v>0</v>
      </c>
      <c r="I26" s="142" t="str">
        <f ca="1">OFFSET(L!$C$1,MATCH("Checker"&amp;"Comp",L!$A:$A,0)-1,SL,,)</f>
        <v>填写</v>
      </c>
      <c r="J26" s="18" t="str">
        <f ca="1">OFFSET(L!$C$1,MATCH("Checker"&amp;ADDRESS(ROW(),COLUMN(),4),L!$A:$A,0)-1,SL,,)</f>
        <v>在“申报”选项卡 D40 单元格中，申报在此调查回答里申报的产品范围内所用金的原产地是否为刚果民主共和国或毗邻国家或地区</v>
      </c>
    </row>
    <row r="27" spans="1:10" ht="39">
      <c r="A27" s="87" t="str">
        <f ca="1">Declaration!B41</f>
        <v>钨(*)</v>
      </c>
      <c r="B27" s="86" t="str">
        <f>IF(AND($B$17="Yes",$B$22="Yes"),Declaration!D41,0)</f>
        <v>No</v>
      </c>
      <c r="C27" s="86" t="str">
        <f ca="1">IF(H27=1,J27,I27)</f>
        <v>填写</v>
      </c>
      <c r="D27" s="94" t="str">
        <f>IF(H27=1,"Click here to answer question 3 for Tungsten","")</f>
        <v/>
      </c>
      <c r="E27" s="19" t="s">
        <v>770</v>
      </c>
      <c r="F27" s="91">
        <f>IF(OR(B17="No",B22="No"),0,1)</f>
        <v>1</v>
      </c>
      <c r="G27" s="67">
        <f>IF(B27=0,1,0)</f>
        <v>0</v>
      </c>
      <c r="H27" s="68">
        <f>F27*G27</f>
        <v>0</v>
      </c>
      <c r="I27" s="142" t="str">
        <f ca="1">OFFSET(L!$C$1,MATCH("Checker"&amp;"Comp",L!$A:$A,0)-1,SL,,)</f>
        <v>填写</v>
      </c>
      <c r="J27" s="18" t="str">
        <f ca="1">OFFSET(L!$C$1,MATCH("Checker"&amp;ADDRESS(ROW(),COLUMN(),4),L!$A:$A,0)-1,SL,,)</f>
        <v>在“申报”选项卡 D41 单元格中，申报在此调查回答里申报的产品范围内所用钨的原产地是否为刚果民主共和国或毗邻国家或地区</v>
      </c>
    </row>
    <row r="28" spans="1:10" ht="39.6" customHeight="1">
      <c r="A28" s="86" t="str">
        <f ca="1">Declaration!B43</f>
        <v>4) 贵公司供应链中是否有冶炼厂从受冲突影响和高风险地区_x000D_
采购 3TG？ (*)</v>
      </c>
      <c r="B28" s="86"/>
      <c r="C28" s="86"/>
      <c r="D28" s="94"/>
      <c r="E28" s="19"/>
      <c r="F28" s="19"/>
      <c r="G28" s="19"/>
      <c r="I28" s="142"/>
    </row>
    <row r="29" spans="1:10" ht="41.1" customHeight="1">
      <c r="A29" s="87" t="str">
        <f ca="1">Declaration!B44</f>
        <v>钽</v>
      </c>
      <c r="B29" s="86">
        <f>IF(AND($B$14="Yes",$B$19="Yes"),Declaration!D44,0)</f>
        <v>0</v>
      </c>
      <c r="C29" s="86" t="str">
        <f ca="1">IF(H29=1,J29,I29)</f>
        <v>填写</v>
      </c>
      <c r="D29" s="243" t="str">
        <f>IF(H29=1,"Click here to answer question 4 for Tantalum","")</f>
        <v/>
      </c>
      <c r="E29" s="19"/>
      <c r="F29" s="91">
        <f>F24</f>
        <v>0</v>
      </c>
      <c r="G29" s="67">
        <f t="shared" ref="G29" si="8">IF(B29=0,1,0)</f>
        <v>1</v>
      </c>
      <c r="H29" s="68">
        <f t="shared" ref="H29" si="9">F29*G29</f>
        <v>0</v>
      </c>
      <c r="I29" s="142" t="str">
        <f ca="1">OFFSET(L!$C$1,MATCH("Checker"&amp;"Comp",L!$A:$A,0)-1,SL,,)</f>
        <v>填写</v>
      </c>
      <c r="J29" s="18" t="str">
        <f ca="1">OFFSET(L!$C$1,MATCH("Checker"&amp;ADDRESS(ROW(),COLUMN(),4),L!$A:$A,0)-1,SL,,)</f>
        <v>在“申报”选项卡 D44 单元格中申报此调查回答中所申报产品范围内使用的钽的原产地是否为受冲突影响和高风险地区</v>
      </c>
    </row>
    <row r="30" spans="1:10" ht="41.1" customHeight="1">
      <c r="A30" s="87" t="str">
        <f ca="1">Declaration!B45</f>
        <v>锡</v>
      </c>
      <c r="B30" s="86">
        <f>IF(AND($B$15="Yes",$B$20="Yes"),Declaration!D45,0)</f>
        <v>0</v>
      </c>
      <c r="C30" s="86" t="str">
        <f ca="1">IF(H30=1,J30,I30)</f>
        <v>填写</v>
      </c>
      <c r="D30" s="243" t="str">
        <f>IF(H30=1,"Click here to answer question 4 for Tin","")</f>
        <v/>
      </c>
      <c r="E30" s="19"/>
      <c r="F30" s="91">
        <f>F25</f>
        <v>0</v>
      </c>
      <c r="G30" s="67">
        <f>IF(B30=0,1,0)</f>
        <v>1</v>
      </c>
      <c r="H30" s="68">
        <f>F30*G30</f>
        <v>0</v>
      </c>
      <c r="I30" s="142" t="str">
        <f ca="1">OFFSET(L!$C$1,MATCH("Checker"&amp;"Comp",L!$A:$A,0)-1,SL,,)</f>
        <v>填写</v>
      </c>
      <c r="J30" s="18" t="str">
        <f ca="1">OFFSET(L!$C$1,MATCH("Checker"&amp;ADDRESS(ROW(),COLUMN(),4),L!$A:$A,0)-1,SL,,)</f>
        <v>在“申报”选项卡 D45 单元格中申报此调查回答中所申报产品范围内使用的锡的原产地是否为受冲突影响和高风险地区</v>
      </c>
    </row>
    <row r="31" spans="1:10" ht="41.1" customHeight="1">
      <c r="A31" s="87" t="str">
        <f ca="1">Declaration!B46</f>
        <v>金</v>
      </c>
      <c r="B31" s="86">
        <f>IF(AND($B$16="Yes",$B$21="Yes"),Declaration!D46,0)</f>
        <v>0</v>
      </c>
      <c r="C31" s="86" t="str">
        <f ca="1">IF(H31=1,J31,I31)</f>
        <v>填写</v>
      </c>
      <c r="D31" s="243" t="str">
        <f>IF(H31=1,"Click here to answer question 4 for Gold","")</f>
        <v/>
      </c>
      <c r="E31" s="19"/>
      <c r="F31" s="91">
        <f>F26</f>
        <v>0</v>
      </c>
      <c r="G31" s="67">
        <f>IF(B31=0,1,0)</f>
        <v>1</v>
      </c>
      <c r="H31" s="68">
        <f>F31*G31</f>
        <v>0</v>
      </c>
      <c r="I31" s="142" t="str">
        <f ca="1">OFFSET(L!$C$1,MATCH("Checker"&amp;"Comp",L!$A:$A,0)-1,SL,,)</f>
        <v>填写</v>
      </c>
      <c r="J31" s="18" t="str">
        <f ca="1">OFFSET(L!$C$1,MATCH("Checker"&amp;ADDRESS(ROW(),COLUMN(),4),L!$A:$A,0)-1,SL,,)</f>
        <v>在“申报”选项卡 D46 单元格中申报此调查回答中所申报产品范围内使用的金的原产地是否为受冲突影响和高风险地区</v>
      </c>
    </row>
    <row r="32" spans="1:10" ht="41.1" customHeight="1">
      <c r="A32" s="87" t="str">
        <f ca="1">Declaration!B47</f>
        <v>钨(*)</v>
      </c>
      <c r="B32" s="86" t="str">
        <f>IF(AND($B$17="Yes",$B$22="Yes"),Declaration!D47,0)</f>
        <v>No</v>
      </c>
      <c r="C32" s="86" t="str">
        <f ca="1">IF(H32=1,J32,I32)</f>
        <v>填写</v>
      </c>
      <c r="D32" s="243" t="str">
        <f>IF(H32=1,"Click here to answer question 4 for Tungsten","")</f>
        <v/>
      </c>
      <c r="E32" s="19"/>
      <c r="F32" s="91">
        <f>F27</f>
        <v>1</v>
      </c>
      <c r="G32" s="67">
        <f>IF(B32=0,1,0)</f>
        <v>0</v>
      </c>
      <c r="H32" s="68">
        <f>F32*G32</f>
        <v>0</v>
      </c>
      <c r="I32" s="142" t="str">
        <f ca="1">OFFSET(L!$C$1,MATCH("Checker"&amp;"Comp",L!$A:$A,0)-1,SL,,)</f>
        <v>填写</v>
      </c>
      <c r="J32" s="18" t="str">
        <f ca="1">OFFSET(L!$C$1,MATCH("Checker"&amp;ADDRESS(ROW(),COLUMN(),4),L!$A:$A,0)-1,SL,,)</f>
        <v>在“申报”选项卡 D47 单元格中申报此调查回答中所申报产品范围内使用的钨的原产地是否为受冲突影响和高风险地区</v>
      </c>
    </row>
    <row r="33" spans="1:10" ht="38.25">
      <c r="A33" s="86" t="str">
        <f ca="1">Declaration!B49</f>
        <v>5) 是否 100% 的 3TG（因产品功能或生产而必须使用）来自于回收料或报废料？ (*)</v>
      </c>
      <c r="B33" s="89"/>
      <c r="C33" s="89"/>
      <c r="D33" s="93"/>
      <c r="E33" s="19" t="s">
        <v>1261</v>
      </c>
      <c r="F33" s="90"/>
      <c r="J33" s="143"/>
    </row>
    <row r="34" spans="1:10" ht="39">
      <c r="A34" s="87" t="str">
        <f ca="1">Declaration!B50</f>
        <v>钽</v>
      </c>
      <c r="B34" s="86">
        <f>IF(AND($B$14="Yes",$B$19="Yes"),Declaration!D50,0)</f>
        <v>0</v>
      </c>
      <c r="C34" s="86" t="str">
        <f ca="1">IF(H34=1,J34,I34)</f>
        <v>填写</v>
      </c>
      <c r="D34" s="243" t="str">
        <f>IF(H34=1,"Click here to answer question 5 for Tantalum","")</f>
        <v/>
      </c>
      <c r="E34" s="19" t="s">
        <v>1261</v>
      </c>
      <c r="F34" s="91">
        <f>F24</f>
        <v>0</v>
      </c>
      <c r="G34" s="67">
        <f>IF(B34=0,1,0)</f>
        <v>1</v>
      </c>
      <c r="H34" s="68">
        <f>F34*G34</f>
        <v>0</v>
      </c>
      <c r="I34" s="142" t="str">
        <f ca="1">OFFSET(L!$C$1,MATCH("Checker"&amp;"Comp",L!$A:$A,0)-1,SL,,)</f>
        <v>填写</v>
      </c>
      <c r="J34" s="143" t="str">
        <f ca="1">OFFSET(L!$C$1,MATCH("Checker"&amp;ADDRESS(ROW(),COLUMN(),4),L!$A:$A,0)-1,SL,,)</f>
        <v>在“申报”选项卡 D44 单元格中，申报在此调查回答里申报的产品范围内所用钽是否完全来自回收料或报废料</v>
      </c>
    </row>
    <row r="35" spans="1:10" ht="39">
      <c r="A35" s="87" t="str">
        <f ca="1">Declaration!B51</f>
        <v>锡</v>
      </c>
      <c r="B35" s="86">
        <f>IF(AND($B$15="Yes",$B$20="Yes"),Declaration!D51,0)</f>
        <v>0</v>
      </c>
      <c r="C35" s="86" t="str">
        <f ca="1">IF(H35=1,J35,I35)</f>
        <v>填写</v>
      </c>
      <c r="D35" s="243" t="str">
        <f>IF(H35=1,"Click here to answer question 5 for Tin","")</f>
        <v/>
      </c>
      <c r="E35" s="19" t="s">
        <v>1261</v>
      </c>
      <c r="F35" s="91">
        <f>F25</f>
        <v>0</v>
      </c>
      <c r="G35" s="67">
        <f>IF(B35=0,1,0)</f>
        <v>1</v>
      </c>
      <c r="H35" s="68">
        <f>F35*G35</f>
        <v>0</v>
      </c>
      <c r="I35" s="142" t="str">
        <f ca="1">OFFSET(L!$C$1,MATCH("Checker"&amp;"Comp",L!$A:$A,0)-1,SL,,)</f>
        <v>填写</v>
      </c>
      <c r="J35" s="143" t="str">
        <f ca="1">OFFSET(L!$C$1,MATCH("Checker"&amp;ADDRESS(ROW(),COLUMN(),4),L!$A:$A,0)-1,SL,,)</f>
        <v>在“申报”选项卡 D45 单元格中，申报在此调查回答里申报的产品范围内所用锡是否完全来自回收料或报废料</v>
      </c>
    </row>
    <row r="36" spans="1:10" ht="39">
      <c r="A36" s="87" t="str">
        <f ca="1">Declaration!B52</f>
        <v>金</v>
      </c>
      <c r="B36" s="86">
        <f>IF(AND($B$16="Yes",$B$21="Yes"),Declaration!D52,0)</f>
        <v>0</v>
      </c>
      <c r="C36" s="86" t="str">
        <f ca="1">IF(H36=1,J36,I36)</f>
        <v>填写</v>
      </c>
      <c r="D36" s="243" t="str">
        <f>IF(H36=1,"Click here to answer question 5 for Gold","")</f>
        <v/>
      </c>
      <c r="E36" s="19" t="s">
        <v>1261</v>
      </c>
      <c r="F36" s="91">
        <f>F26</f>
        <v>0</v>
      </c>
      <c r="G36" s="67">
        <f>IF(B36=0,1,0)</f>
        <v>1</v>
      </c>
      <c r="H36" s="68">
        <f>F36*G36</f>
        <v>0</v>
      </c>
      <c r="I36" s="142" t="str">
        <f ca="1">OFFSET(L!$C$1,MATCH("Checker"&amp;"Comp",L!$A:$A,0)-1,SL,,)</f>
        <v>填写</v>
      </c>
      <c r="J36" s="143" t="str">
        <f ca="1">OFFSET(L!$C$1,MATCH("Checker"&amp;ADDRESS(ROW(),COLUMN(),4),L!$A:$A,0)-1,SL,,)</f>
        <v>在“申报”选项卡 D46 单元格中，申报在此调查回答里申报的产品范围内所用金是否完全来自回收料或报废料</v>
      </c>
    </row>
    <row r="37" spans="1:10" ht="39">
      <c r="A37" s="87" t="str">
        <f ca="1">Declaration!B53</f>
        <v>钨(*)</v>
      </c>
      <c r="B37" s="86" t="str">
        <f>IF(AND($B$17="Yes",$B$22="Yes"),Declaration!D53,0)</f>
        <v>No</v>
      </c>
      <c r="C37" s="86" t="str">
        <f ca="1">IF(H37=1,J37,I37)</f>
        <v>填写</v>
      </c>
      <c r="D37" s="243" t="str">
        <f>IF(H37=1,"Click here to answer question 5 for Tungsten","")</f>
        <v/>
      </c>
      <c r="E37" s="19" t="s">
        <v>1261</v>
      </c>
      <c r="F37" s="91">
        <f>F27</f>
        <v>1</v>
      </c>
      <c r="G37" s="67">
        <f>IF(B37=0,1,0)</f>
        <v>0</v>
      </c>
      <c r="H37" s="68">
        <f>F37*G37</f>
        <v>0</v>
      </c>
      <c r="I37" s="142" t="str">
        <f ca="1">OFFSET(L!$C$1,MATCH("Checker"&amp;"Comp",L!$A:$A,0)-1,SL,,)</f>
        <v>填写</v>
      </c>
      <c r="J37" s="143" t="str">
        <f ca="1">OFFSET(L!$C$1,MATCH("Checker"&amp;ADDRESS(ROW(),COLUMN(),4),L!$A:$A,0)-1,SL,,)</f>
        <v>在“申报”选项卡 D46 单元格中，申报在此调查回答里申报的产品范围内所用钨是否完全来自回收料或报废料</v>
      </c>
    </row>
    <row r="38" spans="1:10" ht="38.25">
      <c r="A38" s="86" t="str">
        <f ca="1">Declaration!B55</f>
        <v>6) 已对贵公司供应链调查提供答复的相关供应商百分比是多少？ (*)</v>
      </c>
      <c r="B38" s="89"/>
      <c r="C38" s="89"/>
      <c r="D38" s="93"/>
      <c r="E38" s="19" t="s">
        <v>770</v>
      </c>
      <c r="F38" s="90"/>
    </row>
    <row r="39" spans="1:10" ht="26.25">
      <c r="A39" s="87" t="str">
        <f ca="1">Declaration!B56</f>
        <v>钽</v>
      </c>
      <c r="B39" s="251">
        <f>IF(AND($B$14="Yes",$B$19="Yes"),Declaration!D56,0)</f>
        <v>0</v>
      </c>
      <c r="C39" s="86" t="str">
        <f ca="1">IF(H39=1,J39,I39)</f>
        <v>填写</v>
      </c>
      <c r="D39" s="244" t="str">
        <f>IF(H39=1,"Click here to answer question 6 for Tantalum","")</f>
        <v/>
      </c>
      <c r="E39" s="19" t="s">
        <v>769</v>
      </c>
      <c r="F39" s="91">
        <f>F24</f>
        <v>0</v>
      </c>
      <c r="G39" s="67">
        <f>IF(B39=0,1,0)</f>
        <v>1</v>
      </c>
      <c r="H39" s="68">
        <f>F39*G39</f>
        <v>0</v>
      </c>
      <c r="I39" s="142" t="str">
        <f ca="1">OFFSET(L!$C$1,MATCH("Checker"&amp;"Comp",L!$A:$A,0)-1,SL,,)</f>
        <v>填写</v>
      </c>
      <c r="J39" s="18" t="str">
        <f ca="1">OFFSET(L!$C$1,MATCH("Checker"&amp;ADDRESS(ROW(),COLUMN(),4),L!$A:$A,0)-1,SL,,)</f>
        <v>在“申报”选项卡 D50 单元格中，提供供应商的冶炼厂信息填写百分比</v>
      </c>
    </row>
    <row r="40" spans="1:10" ht="26.25">
      <c r="A40" s="87" t="str">
        <f ca="1">Declaration!B57</f>
        <v>锡</v>
      </c>
      <c r="B40" s="251">
        <f>IF(AND($B$15="Yes",$B$20="Yes"),Declaration!D57,0)</f>
        <v>0</v>
      </c>
      <c r="C40" s="86" t="str">
        <f ca="1">IF(H40=1,J40,I40)</f>
        <v>填写</v>
      </c>
      <c r="D40" s="244" t="str">
        <f>IF(H40=1,"Click here to answer question 6 for Tin","")</f>
        <v/>
      </c>
      <c r="E40" s="19" t="s">
        <v>769</v>
      </c>
      <c r="F40" s="91">
        <f>F25</f>
        <v>0</v>
      </c>
      <c r="G40" s="67">
        <f>IF(B40=0,1,0)</f>
        <v>1</v>
      </c>
      <c r="H40" s="68">
        <f>F40*G40</f>
        <v>0</v>
      </c>
      <c r="I40" s="142" t="str">
        <f ca="1">OFFSET(L!$C$1,MATCH("Checker"&amp;"Comp",L!$A:$A,0)-1,SL,,)</f>
        <v>填写</v>
      </c>
      <c r="J40" s="18" t="str">
        <f ca="1">OFFSET(L!$C$1,MATCH("Checker"&amp;ADDRESS(ROW(),COLUMN(),4),L!$A:$A,0)-1,SL,,)</f>
        <v>在“申报”选项卡 D51 单元格中，提供供应商的冶炼厂信息填写百分比</v>
      </c>
    </row>
    <row r="41" spans="1:10" ht="26.25">
      <c r="A41" s="87" t="str">
        <f ca="1">Declaration!B58</f>
        <v>金</v>
      </c>
      <c r="B41" s="251">
        <f>IF(AND($B$16="Yes",$B$21="Yes"),Declaration!D58,0)</f>
        <v>0</v>
      </c>
      <c r="C41" s="86" t="str">
        <f ca="1">IF(H41=1,J41,I41)</f>
        <v>填写</v>
      </c>
      <c r="D41" s="244" t="str">
        <f>IF(H41=1,"Click here to answer question 6 for Gold","")</f>
        <v/>
      </c>
      <c r="E41" s="19" t="s">
        <v>769</v>
      </c>
      <c r="F41" s="91">
        <f>F26</f>
        <v>0</v>
      </c>
      <c r="G41" s="67">
        <f>IF(B41=0,1,0)</f>
        <v>1</v>
      </c>
      <c r="H41" s="68">
        <f>F41*G41</f>
        <v>0</v>
      </c>
      <c r="I41" s="142" t="str">
        <f ca="1">OFFSET(L!$C$1,MATCH("Checker"&amp;"Comp",L!$A:$A,0)-1,SL,,)</f>
        <v>填写</v>
      </c>
      <c r="J41" s="18" t="str">
        <f ca="1">OFFSET(L!$C$1,MATCH("Checker"&amp;ADDRESS(ROW(),COLUMN(),4),L!$A:$A,0)-1,SL,,)</f>
        <v>在“申报”选项卡 D52 单元格中，提供供应商的冶炼厂信息填写百分比</v>
      </c>
    </row>
    <row r="42" spans="1:10" ht="26.25">
      <c r="A42" s="87" t="str">
        <f ca="1">Declaration!B59</f>
        <v>钨(*)</v>
      </c>
      <c r="B42" s="251" t="str">
        <f>IF(AND($B$17="Yes",$B$22="Yes"),Declaration!D59,0)</f>
        <v>100%</v>
      </c>
      <c r="C42" s="86" t="str">
        <f ca="1">IF(H42=1,J42,I42)</f>
        <v>填写</v>
      </c>
      <c r="D42" s="244" t="str">
        <f>IF(H42=1,"Click here to answer question 6 for Tungsten","")</f>
        <v/>
      </c>
      <c r="E42" s="19" t="s">
        <v>769</v>
      </c>
      <c r="F42" s="91">
        <f>F27</f>
        <v>1</v>
      </c>
      <c r="G42" s="67">
        <f>IF(B42=0,1,0)</f>
        <v>0</v>
      </c>
      <c r="H42" s="68">
        <f>F42*G42</f>
        <v>0</v>
      </c>
      <c r="I42" s="142" t="str">
        <f ca="1">OFFSET(L!$C$1,MATCH("Checker"&amp;"Comp",L!$A:$A,0)-1,SL,,)</f>
        <v>填写</v>
      </c>
      <c r="J42" s="18" t="str">
        <f ca="1">OFFSET(L!$C$1,MATCH("Checker"&amp;ADDRESS(ROW(),COLUMN(),4),L!$A:$A,0)-1,SL,,)</f>
        <v>在“申报”选项卡 D53 单元格中，提供供应商的冶炼厂信息填写百分比</v>
      </c>
    </row>
    <row r="43" spans="1:10" ht="51">
      <c r="A43" s="86" t="str">
        <f ca="1">Declaration!B61</f>
        <v>7) 您是否识别出为贵公司供应链供应 3TG 的所有冶炼厂？ (*)</v>
      </c>
      <c r="B43" s="89"/>
      <c r="C43" s="89"/>
      <c r="D43" s="93"/>
      <c r="E43" s="19" t="s">
        <v>771</v>
      </c>
      <c r="F43" s="90"/>
    </row>
    <row r="44" spans="1:10" ht="51.75">
      <c r="A44" s="87" t="str">
        <f ca="1">Declaration!B62</f>
        <v>钽</v>
      </c>
      <c r="B44" s="86">
        <f>IF(AND($B$14="Yes",$B$19="Yes"),Declaration!D62,0)</f>
        <v>0</v>
      </c>
      <c r="C44" s="86" t="str">
        <f ca="1">IF(H44=1,J44,I44)</f>
        <v>填写</v>
      </c>
      <c r="D44" s="243" t="str">
        <f>IF(H44=1,"Click here to answer question 7 for Tantalum","")</f>
        <v/>
      </c>
      <c r="E44" s="19" t="s">
        <v>1257</v>
      </c>
      <c r="F44" s="91">
        <f>F24</f>
        <v>0</v>
      </c>
      <c r="G44" s="67">
        <f>IF(B44=0,1,0)</f>
        <v>1</v>
      </c>
      <c r="H44" s="68">
        <f>F44*G44</f>
        <v>0</v>
      </c>
      <c r="I44" s="142" t="str">
        <f ca="1">OFFSET(L!$C$1,MATCH("Checker"&amp;"Comp",L!$A:$A,0)-1,SL,,)</f>
        <v>填写</v>
      </c>
      <c r="J44" s="18" t="str">
        <f ca="1">OFFSET(L!$C$1,MATCH("Checker"&amp;ADDRESS(ROW(),COLUMN(),4),L!$A:$A,0)-1,SL,,)</f>
        <v>在“申报”选项卡 D56 单元格中，申报是否在此调查回答里的申报产品范围下方提供了所有冶炼厂名称</v>
      </c>
    </row>
    <row r="45" spans="1:10" ht="51.75">
      <c r="A45" s="87" t="str">
        <f ca="1">Declaration!B63</f>
        <v>锡</v>
      </c>
      <c r="B45" s="86">
        <f>IF(AND($B$15="Yes",$B$20="Yes"),Declaration!D63,0)</f>
        <v>0</v>
      </c>
      <c r="C45" s="86" t="str">
        <f ca="1">IF(H45=1,J45,I45)</f>
        <v>填写</v>
      </c>
      <c r="D45" s="243" t="str">
        <f>IF(H45=1,"Click here to answer question 7 for Tin","")</f>
        <v/>
      </c>
      <c r="E45" s="19" t="s">
        <v>1257</v>
      </c>
      <c r="F45" s="91">
        <f>F25</f>
        <v>0</v>
      </c>
      <c r="G45" s="67">
        <f>IF(B45=0,1,0)</f>
        <v>1</v>
      </c>
      <c r="H45" s="68">
        <f>F45*G45</f>
        <v>0</v>
      </c>
      <c r="I45" s="142" t="str">
        <f ca="1">OFFSET(L!$C$1,MATCH("Checker"&amp;"Comp",L!$A:$A,0)-1,SL,,)</f>
        <v>填写</v>
      </c>
      <c r="J45" s="18" t="str">
        <f ca="1">OFFSET(L!$C$1,MATCH("Checker"&amp;ADDRESS(ROW(),COLUMN(),4),L!$A:$A,0)-1,SL,,)</f>
        <v>在“申报”选项卡 D57 单元格中，申报是否在此调查回答里的申报产品范围下方提供了所有冶炼厂名称</v>
      </c>
    </row>
    <row r="46" spans="1:10" ht="51.75">
      <c r="A46" s="87" t="str">
        <f ca="1">Declaration!B64</f>
        <v>金</v>
      </c>
      <c r="B46" s="86">
        <f>IF(AND($B$16="Yes",$B$21="Yes"),Declaration!D64,0)</f>
        <v>0</v>
      </c>
      <c r="C46" s="86" t="str">
        <f ca="1">IF(H46=1,J46,I46)</f>
        <v>填写</v>
      </c>
      <c r="D46" s="243" t="str">
        <f>IF(H46=1,"Click here to answer question 7 for Gold","")</f>
        <v/>
      </c>
      <c r="E46" s="19" t="s">
        <v>1257</v>
      </c>
      <c r="F46" s="91">
        <f>F26</f>
        <v>0</v>
      </c>
      <c r="G46" s="67">
        <f>IF(B46=0,1,0)</f>
        <v>1</v>
      </c>
      <c r="H46" s="68">
        <f>F46*G46</f>
        <v>0</v>
      </c>
      <c r="I46" s="142" t="str">
        <f ca="1">OFFSET(L!$C$1,MATCH("Checker"&amp;"Comp",L!$A:$A,0)-1,SL,,)</f>
        <v>填写</v>
      </c>
      <c r="J46" s="18" t="str">
        <f ca="1">OFFSET(L!$C$1,MATCH("Checker"&amp;ADDRESS(ROW(),COLUMN(),4),L!$A:$A,0)-1,SL,,)</f>
        <v>在“申报”选项卡 D58 单元格中，申报是否在此调查回答里的申报产品范围下方提供了所有冶炼厂名称</v>
      </c>
    </row>
    <row r="47" spans="1:10" ht="51.75">
      <c r="A47" s="87" t="str">
        <f ca="1">Declaration!B65</f>
        <v>钨(*)</v>
      </c>
      <c r="B47" s="86" t="str">
        <f>IF(AND($B$17="Yes",$B$22="Yes"),Declaration!D65,0)</f>
        <v>Yes</v>
      </c>
      <c r="C47" s="86" t="str">
        <f ca="1">IF(H47=1,J47,I47)</f>
        <v>填写</v>
      </c>
      <c r="D47" s="243" t="str">
        <f>IF(H47=1,"Click here to answer question 7 for Tungsten","")</f>
        <v/>
      </c>
      <c r="E47" s="19" t="s">
        <v>1257</v>
      </c>
      <c r="F47" s="91">
        <f>F27</f>
        <v>1</v>
      </c>
      <c r="G47" s="67">
        <f>IF(B47=0,1,0)</f>
        <v>0</v>
      </c>
      <c r="H47" s="68">
        <f>F47*G47</f>
        <v>0</v>
      </c>
      <c r="I47" s="142" t="str">
        <f ca="1">OFFSET(L!$C$1,MATCH("Checker"&amp;"Comp",L!$A:$A,0)-1,SL,,)</f>
        <v>填写</v>
      </c>
      <c r="J47" s="18" t="str">
        <f ca="1">OFFSET(L!$C$1,MATCH("Checker"&amp;ADDRESS(ROW(),COLUMN(),4),L!$A:$A,0)-1,SL,,)</f>
        <v>在“申报”选项卡 D59 单元格中，申报是否在此调查回答里的申报产品范围下方提供了所有冶炼厂名称</v>
      </c>
    </row>
    <row r="48" spans="1:10" ht="63.75">
      <c r="A48" s="86" t="str">
        <f ca="1">Declaration!B67</f>
        <v>8) 贵公司收到的所有适用冶炼厂信息是否已在此申报中报告？ (*)</v>
      </c>
      <c r="B48" s="89"/>
      <c r="C48" s="89"/>
      <c r="D48" s="93"/>
      <c r="E48" s="19" t="s">
        <v>772</v>
      </c>
      <c r="F48" s="90"/>
    </row>
    <row r="49" spans="1:10" ht="39">
      <c r="A49" s="87" t="str">
        <f ca="1">Declaration!B68</f>
        <v>钽</v>
      </c>
      <c r="B49" s="86">
        <f>IF(AND($B$14="Yes",$B$19="Yes"),Declaration!D68,0)</f>
        <v>0</v>
      </c>
      <c r="C49" s="86" t="str">
        <f ca="1">IF(H49=1,J49,I49)</f>
        <v>填写</v>
      </c>
      <c r="D49" s="244" t="str">
        <f>IF(H49=1,"Click here to answer question 8 for Tantalum","")</f>
        <v/>
      </c>
      <c r="E49" s="19" t="s">
        <v>770</v>
      </c>
      <c r="F49" s="91">
        <f>F24</f>
        <v>0</v>
      </c>
      <c r="G49" s="67">
        <f>IF(B49=0,1,0)</f>
        <v>1</v>
      </c>
      <c r="H49" s="68">
        <f>F49*G49</f>
        <v>0</v>
      </c>
      <c r="I49" s="142" t="str">
        <f ca="1">OFFSET(L!$C$1,MATCH("Checker"&amp;"Comp",L!$A:$A,0)-1,SL,,)</f>
        <v>填写</v>
      </c>
      <c r="J49" s="18" t="str">
        <f ca="1">OFFSET(L!$C$1,MATCH("Checker"&amp;ADDRESS(ROW(),COLUMN(),4),L!$A:$A,0)-1,SL,,)</f>
        <v>在“申报”选项卡 D62 单元格中，申报是否已提供所有适用钽冶炼厂信息</v>
      </c>
    </row>
    <row r="50" spans="1:10" ht="39">
      <c r="A50" s="87" t="str">
        <f ca="1">Declaration!B69</f>
        <v>锡</v>
      </c>
      <c r="B50" s="86">
        <f>IF(AND($B$15="Yes",$B$20="Yes"),Declaration!D69,0)</f>
        <v>0</v>
      </c>
      <c r="C50" s="86" t="str">
        <f ca="1">IF(H50=1,J50,I50)</f>
        <v>填写</v>
      </c>
      <c r="D50" s="244" t="str">
        <f>IF(H50=1,"Click here to answer question 8 for Tin","")</f>
        <v/>
      </c>
      <c r="E50" s="19" t="s">
        <v>770</v>
      </c>
      <c r="F50" s="91">
        <f>F25</f>
        <v>0</v>
      </c>
      <c r="G50" s="67">
        <f>IF(B50=0,1,0)</f>
        <v>1</v>
      </c>
      <c r="H50" s="68">
        <f>F50*G50</f>
        <v>0</v>
      </c>
      <c r="I50" s="142" t="str">
        <f ca="1">OFFSET(L!$C$1,MATCH("Checker"&amp;"Comp",L!$A:$A,0)-1,SL,,)</f>
        <v>填写</v>
      </c>
      <c r="J50" s="18" t="str">
        <f ca="1">OFFSET(L!$C$1,MATCH("Checker"&amp;ADDRESS(ROW(),COLUMN(),4),L!$A:$A,0)-1,SL,,)</f>
        <v>在“申报”选项卡 D63 单元格中，申报是否已提供所有适用锡冶炼厂信息</v>
      </c>
    </row>
    <row r="51" spans="1:10" ht="39">
      <c r="A51" s="87" t="str">
        <f ca="1">Declaration!B70</f>
        <v>金</v>
      </c>
      <c r="B51" s="86">
        <f>IF(AND($B$16="Yes",$B$21="Yes"),Declaration!D70,0)</f>
        <v>0</v>
      </c>
      <c r="C51" s="86" t="str">
        <f ca="1">IF(H51=1,J51,I51)</f>
        <v>填写</v>
      </c>
      <c r="D51" s="244" t="str">
        <f>IF(H51=1,"Click here to answer question 8 for Gold","")</f>
        <v/>
      </c>
      <c r="E51" s="19" t="s">
        <v>770</v>
      </c>
      <c r="F51" s="91">
        <f>F26</f>
        <v>0</v>
      </c>
      <c r="G51" s="67">
        <f>IF(B51=0,1,0)</f>
        <v>1</v>
      </c>
      <c r="H51" s="68">
        <f>F51*G51</f>
        <v>0</v>
      </c>
      <c r="I51" s="142" t="str">
        <f ca="1">OFFSET(L!$C$1,MATCH("Checker"&amp;"Comp",L!$A:$A,0)-1,SL,,)</f>
        <v>填写</v>
      </c>
      <c r="J51" s="18" t="str">
        <f ca="1">OFFSET(L!$C$1,MATCH("Checker"&amp;ADDRESS(ROW(),COLUMN(),4),L!$A:$A,0)-1,SL,,)</f>
        <v>在“申报”选项卡 D64 单元格中，申报是否已提供所有适用金冶炼厂信息</v>
      </c>
    </row>
    <row r="52" spans="1:10" ht="39">
      <c r="A52" s="87" t="str">
        <f ca="1">Declaration!B71</f>
        <v>钨(*)</v>
      </c>
      <c r="B52" s="86" t="str">
        <f>IF(AND($B$17="Yes",$B$22="Yes"),Declaration!D71,0)</f>
        <v>Yes</v>
      </c>
      <c r="C52" s="86" t="str">
        <f ca="1">IF(H52=1,J52,I52)</f>
        <v>填写</v>
      </c>
      <c r="D52" s="244" t="str">
        <f>IF(H52=1,"Click here to answer question 8 for Tungsten","")</f>
        <v/>
      </c>
      <c r="E52" s="19" t="s">
        <v>770</v>
      </c>
      <c r="F52" s="91">
        <f>F27</f>
        <v>1</v>
      </c>
      <c r="G52" s="67">
        <f>IF(B52=0,1,0)</f>
        <v>0</v>
      </c>
      <c r="H52" s="68">
        <f>F52*G52</f>
        <v>0</v>
      </c>
      <c r="I52" s="142" t="str">
        <f ca="1">OFFSET(L!$C$1,MATCH("Checker"&amp;"Comp",L!$A:$A,0)-1,SL,,)</f>
        <v>填写</v>
      </c>
      <c r="J52" s="18" t="str">
        <f ca="1">OFFSET(L!$C$1,MATCH("Checker"&amp;ADDRESS(ROW(),COLUMN(),4),L!$A:$A,0)-1,SL,,)</f>
        <v>在“申报”选项卡 D65 单元格中，申报是否已提供所有适用钨冶炼厂信息</v>
      </c>
    </row>
    <row r="53" spans="1:10" ht="25.5">
      <c r="A53" s="86" t="str">
        <f ca="1">Declaration!B74</f>
        <v>问题</v>
      </c>
      <c r="B53" s="89"/>
      <c r="C53" s="89"/>
      <c r="D53" s="93"/>
      <c r="E53" s="19" t="s">
        <v>426</v>
      </c>
      <c r="F53" s="90"/>
      <c r="G53" s="90"/>
      <c r="H53" s="90"/>
    </row>
    <row r="54" spans="1:10" ht="39">
      <c r="A54" s="86" t="str">
        <f ca="1">Declaration!B75</f>
        <v>A. 贵公司是否已制定负责任矿产采购政策？ (*)</v>
      </c>
      <c r="B54" s="86" t="str">
        <f>Declaration!D75</f>
        <v>Yes</v>
      </c>
      <c r="C54" s="86" t="str">
        <f t="shared" ref="C54:C60" ca="1" si="10">IF(H54=1,J54,I54)</f>
        <v>填写</v>
      </c>
      <c r="D54" s="92" t="str">
        <f>IF(H54=1,"Click here to answer question (A)","")</f>
        <v/>
      </c>
      <c r="E54" s="19" t="s">
        <v>1261</v>
      </c>
      <c r="F54" s="91">
        <f>IF(SUM(F$24:F$27)=0,0,1)</f>
        <v>1</v>
      </c>
      <c r="G54" s="67">
        <f>IF(B54=0,1,0)</f>
        <v>0</v>
      </c>
      <c r="H54" s="68">
        <f t="shared" ref="H54:H60" si="11">F54*G54</f>
        <v>0</v>
      </c>
      <c r="I54" s="142" t="str">
        <f ca="1">OFFSET(L!$C$1,MATCH("Checker"&amp;"Comp",L!$A:$A,0)-1,SL,,)</f>
        <v>填写</v>
      </c>
      <c r="J54" s="18" t="str">
        <f ca="1">OFFSET(L!$C$1,MATCH("Checker"&amp;ADDRESS(ROW(),COLUMN(),4),L!$A:$A,0)-1,SL,,)</f>
        <v>在“申报”选项卡 D75 单元格中，回答贵公司是否制定了负责任矿物采购政策</v>
      </c>
    </row>
    <row r="55" spans="1:10" ht="54.75" customHeight="1">
      <c r="A55" s="86" t="str">
        <f ca="1">Declaration!B77</f>
        <v>B. 贵公司的负责任矿产采购政策是否公开发布于贵公司网页上？（备注 - 如果是，请在注释字段中注明 URL。） (*)</v>
      </c>
      <c r="B55" s="86" t="str">
        <f>Declaration!D77</f>
        <v>Yes</v>
      </c>
      <c r="C55" s="86" t="str">
        <f t="shared" ca="1" si="10"/>
        <v>填写</v>
      </c>
      <c r="D55" s="92" t="str">
        <f>IF(H55=1,"Click here to answer question (B)","")</f>
        <v/>
      </c>
      <c r="E55" s="19" t="s">
        <v>1261</v>
      </c>
      <c r="F55" s="91">
        <f t="shared" ref="F55" si="12">F$54</f>
        <v>1</v>
      </c>
      <c r="G55" s="67">
        <f>IF(B55=0,1,0)</f>
        <v>0</v>
      </c>
      <c r="H55" s="68">
        <f t="shared" si="11"/>
        <v>0</v>
      </c>
      <c r="I55" s="142" t="str">
        <f ca="1">OFFSET(L!$C$1,MATCH("Checker"&amp;"Comp",L!$A:$A,0)-1,SL,,)</f>
        <v>填写</v>
      </c>
      <c r="J55" s="18" t="str">
        <f ca="1">OFFSET(L!$C$1,MATCH("Checker"&amp;ADDRESS(ROW(),COLUMN(),4),L!$A:$A,0)-1,SL,,)</f>
        <v>在“申报”选项卡 D77 单元格中，回答贵公司是否在贵公司的网站上公开发布_x000D_
负责任矿产采购政策</v>
      </c>
    </row>
    <row r="56" spans="1:10" ht="38.450000000000003" customHeight="1">
      <c r="A56" s="86" t="s">
        <v>3</v>
      </c>
      <c r="B56" s="86" t="str">
        <f>Declaration!G77</f>
        <v>https://www.skhynixsystemic.cn/company/human-rightslabor</v>
      </c>
      <c r="C56" s="86" t="str">
        <f t="shared" ca="1" si="10"/>
        <v>填写</v>
      </c>
      <c r="D56" s="92" t="str">
        <f>IF(H56=1,"Click here to specify URL for question (B)","")</f>
        <v/>
      </c>
      <c r="E56" s="19"/>
      <c r="F56" s="91">
        <f>IF(AND(F55=1,B55="Yes"),1,0)</f>
        <v>1</v>
      </c>
      <c r="G56" s="67">
        <f>IF(LEN(B56)&gt;1,0,1)</f>
        <v>0</v>
      </c>
      <c r="H56" s="68">
        <f t="shared" si="11"/>
        <v>0</v>
      </c>
      <c r="I56" s="142" t="str">
        <f ca="1">OFFSET(L!$C$1,MATCH("Checker"&amp;"Comp",L!$A:$A,0)-1,SL,,)</f>
        <v>填写</v>
      </c>
      <c r="J56" s="137" t="str">
        <f ca="1">OFFSET(L!$C$1,MATCH("Checker"&amp;ADDRESS(ROW(),COLUMN(),4),L!$A:$A,0)-1,SL,,)</f>
        <v xml:space="preserve">如果问题 B 的答案为“是”，则请在“申报”工作表 G77 单元格中输入 URL。URL 的格式应为“www.companyname.com” </v>
      </c>
    </row>
    <row r="57" spans="1:10" ht="39">
      <c r="A57" s="86" t="str">
        <f ca="1">Declaration!B79</f>
        <v>C. 您是否要求您的直接供应商从其尽职调查实践已被被独立第三方审核机构验证过的冶炼厂采购 3TG？  (*)</v>
      </c>
      <c r="B57" s="86" t="str">
        <f>Declaration!D79</f>
        <v>Yes</v>
      </c>
      <c r="C57" s="86" t="str">
        <f t="shared" ca="1" si="10"/>
        <v>填写</v>
      </c>
      <c r="D57" s="92" t="str">
        <f>IF(H57=1,"Click here to answer question (C)","")</f>
        <v/>
      </c>
      <c r="E57" s="19" t="s">
        <v>1261</v>
      </c>
      <c r="F57" s="91">
        <f>F$54</f>
        <v>1</v>
      </c>
      <c r="G57" s="67">
        <f>IF(B57=0,1,0)</f>
        <v>0</v>
      </c>
      <c r="H57" s="68">
        <f t="shared" si="11"/>
        <v>0</v>
      </c>
      <c r="I57" s="142" t="str">
        <f ca="1">OFFSET(L!$C$1,MATCH("Checker"&amp;"Comp",L!$A:$A,0)-1,SL,,)</f>
        <v>填写</v>
      </c>
      <c r="J57" s="18"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6" t="str">
        <f ca="1">Declaration!B81</f>
        <v>D. 贵公司是否已实施负责任矿产采购的尽职调查措施？ (*)</v>
      </c>
      <c r="B58" s="86" t="str">
        <f>Declaration!D81</f>
        <v>Yes</v>
      </c>
      <c r="C58" s="86" t="str">
        <f t="shared" ca="1" si="10"/>
        <v>填写</v>
      </c>
      <c r="D58" s="92" t="str">
        <f>IF(H58=1,"Click here to answer question (D)","")</f>
        <v/>
      </c>
      <c r="E58" s="19" t="s">
        <v>1261</v>
      </c>
      <c r="F58" s="91">
        <f>F$54</f>
        <v>1</v>
      </c>
      <c r="G58" s="67">
        <f>IF(B58=0,1,0)</f>
        <v>0</v>
      </c>
      <c r="H58" s="68">
        <f t="shared" si="11"/>
        <v>0</v>
      </c>
      <c r="I58" s="142" t="str">
        <f ca="1">OFFSET(L!$C$1,MATCH("Checker"&amp;"Comp",L!$A:$A,0)-1,SL,,)</f>
        <v>填写</v>
      </c>
      <c r="J58" s="18" t="str">
        <f ca="1">OFFSET(L!$C$1,MATCH("Checker"&amp;ADDRESS(ROW(),COLUMN(),4),L!$A:$A,0)-1,SL,,)</f>
        <v>在“申报”选项卡 D81 单元格中，回答贵公司是否已实施负责任采购尽职调查措施</v>
      </c>
    </row>
    <row r="59" spans="1:10" ht="39">
      <c r="A59" s="86" t="str">
        <f ca="1">Declaration!B83</f>
        <v>E. 贵公司是否开展了相关供应商的冲突矿产调查？ (*)</v>
      </c>
      <c r="B59" s="86" t="str">
        <f>Declaration!D83</f>
        <v>Yes, in conformance with IPC1755 (e.g., CMRT)</v>
      </c>
      <c r="C59" s="86" t="str">
        <f t="shared" ca="1" si="10"/>
        <v>填写</v>
      </c>
      <c r="D59" s="92" t="str">
        <f>IF(H59=1,"Click here to answer question (E)","")</f>
        <v/>
      </c>
      <c r="E59" s="19" t="s">
        <v>1261</v>
      </c>
      <c r="F59" s="91">
        <f>F$54</f>
        <v>1</v>
      </c>
      <c r="G59" s="67">
        <f>IF(B59=0,1,0)</f>
        <v>0</v>
      </c>
      <c r="H59" s="68">
        <f t="shared" si="11"/>
        <v>0</v>
      </c>
      <c r="I59" s="142" t="str">
        <f ca="1">OFFSET(L!$C$1,MATCH("Checker"&amp;"Comp",L!$A:$A,0)-1,SL,,)</f>
        <v>填写</v>
      </c>
      <c r="J59" s="18" t="str">
        <f ca="1">OFFSET(L!$C$1,MATCH("Checker"&amp;ADDRESS(ROW(),COLUMN(),4),L!$A:$A,0)-1,SL,,)</f>
        <v>在“申报”选项卡 D83 单元格中，回答贵公司是否要求供应商填写此“冲突矿产报告模板”</v>
      </c>
    </row>
    <row r="60" spans="1:10" ht="39">
      <c r="A60" s="86" t="str">
        <f ca="1">Declaration!B85</f>
        <v>F. 贵公司是否根据公司期望来审查供应商提交的尽职调查信息？ (*)</v>
      </c>
      <c r="B60" s="86" t="str">
        <f>Declaration!D85</f>
        <v>Yes</v>
      </c>
      <c r="C60" s="86" t="str">
        <f t="shared" ca="1" si="10"/>
        <v>填写</v>
      </c>
      <c r="D60" s="92" t="str">
        <f>IF(H60=1,"Click here to answer question (F)","")</f>
        <v/>
      </c>
      <c r="E60" s="19" t="s">
        <v>1261</v>
      </c>
      <c r="F60" s="91">
        <f>F$54</f>
        <v>1</v>
      </c>
      <c r="G60" s="67">
        <f>IF(B60=0,1,0)</f>
        <v>0</v>
      </c>
      <c r="H60" s="68">
        <f t="shared" si="11"/>
        <v>0</v>
      </c>
      <c r="I60" s="142" t="str">
        <f ca="1">OFFSET(L!$C$1,MATCH("Checker"&amp;"Comp",L!$A:$A,0)-1,SL,,)</f>
        <v>填写</v>
      </c>
      <c r="J60" s="18" t="str">
        <f ca="1">OFFSET(L!$C$1,MATCH("Checker"&amp;ADDRESS(ROW(),COLUMN(),4),L!$A:$A,0)-1,SL,,)</f>
        <v>在“申报”选项卡 D85 单元格中，回答贵公司是否根据贵公司的期望来验证供应商的回答</v>
      </c>
    </row>
    <row r="61" spans="1:10" ht="15" hidden="1">
      <c r="A61" s="86"/>
      <c r="B61" s="86"/>
      <c r="C61" s="86"/>
      <c r="D61" s="92"/>
      <c r="E61" s="19"/>
      <c r="F61" s="91"/>
      <c r="G61" s="67"/>
      <c r="H61" s="68"/>
      <c r="I61" s="142"/>
    </row>
    <row r="62" spans="1:10" ht="39">
      <c r="A62" s="86" t="str">
        <f ca="1">Declaration!B87</f>
        <v>G. 贵公司的验证程序是否包括纠正措施管理？ (*)</v>
      </c>
      <c r="B62" s="86" t="str">
        <f>Declaration!D87</f>
        <v>Yes</v>
      </c>
      <c r="C62" s="86" t="str">
        <f t="shared" ref="C62:C68" ca="1" si="13">IF(H62=1,J62,I62)</f>
        <v>填写</v>
      </c>
      <c r="D62" s="92" t="str">
        <f>IF(H62=1,"Click here to answer question (G)","")</f>
        <v/>
      </c>
      <c r="E62" s="19" t="s">
        <v>1261</v>
      </c>
      <c r="F62" s="91">
        <f>F$54</f>
        <v>1</v>
      </c>
      <c r="G62" s="67">
        <f>IF(B62=0,1,0)</f>
        <v>0</v>
      </c>
      <c r="H62" s="68">
        <f t="shared" ref="H62:H69" si="14">F62*G62</f>
        <v>0</v>
      </c>
      <c r="I62" s="142" t="str">
        <f ca="1">OFFSET(L!$C$1,MATCH("Checker"&amp;"Comp",L!$A:$A,0)-1,SL,,)</f>
        <v>填写</v>
      </c>
      <c r="J62" s="18" t="str">
        <f ca="1">OFFSET(L!$C$1,MATCH("Checker"&amp;ADDRESS(ROW(),COLUMN(),4),L!$A:$A,0)-1,SL,,)</f>
        <v>在“申报”选项卡 D87 单元格中，回答贵公司的验证流程是否包括纠正措施管理</v>
      </c>
    </row>
    <row r="63" spans="1:10" ht="39">
      <c r="A63" s="86" t="str">
        <f ca="1">Declaration!B89</f>
        <v>H. 贵公司是否需要提交年度冲突矿产披露？ (*)</v>
      </c>
      <c r="B63" s="86" t="str">
        <f>Declaration!D89</f>
        <v>No</v>
      </c>
      <c r="C63" s="86" t="str">
        <f t="shared" ca="1" si="13"/>
        <v>填写</v>
      </c>
      <c r="D63" s="92" t="str">
        <f>IF(H63=1,"Click here to answer question (H)","")</f>
        <v/>
      </c>
      <c r="E63" s="19" t="s">
        <v>1261</v>
      </c>
      <c r="F63" s="91">
        <f>F$54</f>
        <v>1</v>
      </c>
      <c r="G63" s="67">
        <f>IF(B63=0,1,0)</f>
        <v>0</v>
      </c>
      <c r="H63" s="68">
        <f t="shared" si="14"/>
        <v>0</v>
      </c>
      <c r="I63" s="142" t="str">
        <f ca="1">OFFSET(L!$C$1,MATCH("Checker"&amp;"Comp",L!$A:$A,0)-1,SL,,)</f>
        <v>填写</v>
      </c>
      <c r="J63" s="18" t="str">
        <f ca="1">OFFSET(L!$C$1,MATCH("Checker"&amp;ADDRESS(ROW(),COLUMN(),4),L!$A:$A,0)-1,SL,,)</f>
        <v>在“申报”选项卡 D89
单元格中，回答贵公司是否需要遵守 SEC 披露要求、欧盟条例
或者两者均需遵守</v>
      </c>
    </row>
    <row r="64" spans="1:10" ht="39">
      <c r="A64" s="86" t="s">
        <v>1254</v>
      </c>
      <c r="B64" s="86" t="str">
        <f ca="1">IF(G64=1,"No products or item numbers listed","One or more product / item numbers have been provided")</f>
        <v>One or more product / item numbers have been provided</v>
      </c>
      <c r="C64" s="86" t="str">
        <f t="shared" ca="1" si="13"/>
        <v>填写</v>
      </c>
      <c r="D64" s="92" t="str">
        <f ca="1">IF(H64=1,"Click here to enter detail on Product List tab","")</f>
        <v/>
      </c>
      <c r="E64" s="19" t="s">
        <v>1261</v>
      </c>
      <c r="F64" s="91">
        <f>IF(B5=Declaration!Q9,1,0)</f>
        <v>1</v>
      </c>
      <c r="G64" s="67" cm="1">
        <f t="array" aca="1" ref="G64" ca="1">IF(INDIRECT("'Product List'!B6")="",1,0)</f>
        <v>0</v>
      </c>
      <c r="H64" s="68">
        <f t="shared" ca="1" si="14"/>
        <v>0</v>
      </c>
      <c r="I64" s="142" t="str">
        <f ca="1">OFFSET(L!$C$1,MATCH("Checker"&amp;"Comp",L!$A:$A,0)-1,SL,,)</f>
        <v>填写</v>
      </c>
      <c r="J64" s="18" t="str">
        <f ca="1">OFFSET(L!$C$1,MATCH("Checker"&amp;ADDRESS(ROW(),COLUMN(),4),L!$A:$A,0)-1,SL,,)</f>
        <v>如果合适，提供此申报所适用的一个或多个产品或项目编号。从“申报”选项卡 6H1 单元格中，选择超链接进入“产品列表”选项卡</v>
      </c>
    </row>
    <row r="65" spans="1:12" ht="39">
      <c r="A65" s="86" t="s">
        <v>14563</v>
      </c>
      <c r="B65" s="86"/>
      <c r="C65" s="86" t="str">
        <f t="shared" ca="1" si="13"/>
        <v>填写</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填写</v>
      </c>
      <c r="J65" s="18" t="str">
        <f ca="1">OFFSET(L!$C$1,MATCH("Checker"&amp;ADDRESS(ROW(),COLUMN(),4),L!$A:$A,0)-1,SL,,)</f>
        <v>在“冶炼厂目录”选项卡中，提供向供应链提供材料的钽冶炼厂列表</v>
      </c>
      <c r="K65" s="147">
        <f>IF(H14+H19&gt;0,1,0)</f>
        <v>0</v>
      </c>
      <c r="L65" s="18" t="e">
        <f ca="1">OFFSET(L!$C$1,MATCH("Checker"&amp;ADDRESS(ROW(),COLUMN(),4),L!$A:$A,0)-1,SL,,)</f>
        <v>#N/A</v>
      </c>
    </row>
    <row r="66" spans="1:12" ht="39">
      <c r="A66" s="86" t="s">
        <v>1761</v>
      </c>
      <c r="B66" s="86"/>
      <c r="C66" s="86" t="str">
        <f t="shared" ca="1" si="13"/>
        <v>填写</v>
      </c>
      <c r="D66" s="92" t="str">
        <f>IF(H66=0,"","Click here to provide smelter information")</f>
        <v/>
      </c>
      <c r="E66" s="19" t="s">
        <v>770</v>
      </c>
      <c r="F66" s="91">
        <f>F25</f>
        <v>0</v>
      </c>
      <c r="G66" s="67">
        <f>IF(AND(COUNTIF(SmelterIdetifiedForMetal,"Tin")&gt;0,COUNTIF('Smelter List'!AB$5:AB$2504,"Tin?*")&gt;0),0,1)</f>
        <v>1</v>
      </c>
      <c r="H66" s="68">
        <f t="shared" si="14"/>
        <v>0</v>
      </c>
      <c r="I66" s="142" t="str">
        <f ca="1">OFFSET(L!$C$1,MATCH("Checker"&amp;"Comp",L!$A:$A,0)-1,SL,,)</f>
        <v>填写</v>
      </c>
      <c r="J66" s="18" t="str">
        <f ca="1">OFFSET(L!$C$1,MATCH("Checker"&amp;ADDRESS(ROW(),COLUMN(),4),L!$A:$A,0)-1,SL,,)</f>
        <v>在“冶炼厂目录”选项卡中，提供向供应链提供材料的锡冶炼厂列表</v>
      </c>
      <c r="K66" s="147">
        <f>IF(H15+H20&gt;0,1,0)</f>
        <v>0</v>
      </c>
      <c r="L66" s="18" t="e">
        <f ca="1">OFFSET(L!$C$1,MATCH("Checker"&amp;ADDRESS(ROW(),COLUMN(),4),L!$A:$A,0)-1,SL,,)</f>
        <v>#N/A</v>
      </c>
    </row>
    <row r="67" spans="1:12" ht="39">
      <c r="A67" s="86" t="s">
        <v>1762</v>
      </c>
      <c r="B67" s="86"/>
      <c r="C67" s="86" t="str">
        <f t="shared" ca="1" si="13"/>
        <v>填写</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填写</v>
      </c>
      <c r="J67" s="18" t="str">
        <f ca="1">OFFSET(L!$C$1,MATCH("Checker"&amp;ADDRESS(ROW(),COLUMN(),4),L!$A:$A,0)-1,SL,,)</f>
        <v>在“冶炼厂目录”选项卡中，提供向供应链提供材料的金冶炼厂列表</v>
      </c>
      <c r="K67" s="147">
        <f>IF(H16+H21&gt;0,1,0)</f>
        <v>0</v>
      </c>
      <c r="L67" s="18" t="e">
        <f ca="1">OFFSET(L!$C$1,MATCH("Checker"&amp;ADDRESS(ROW(),COLUMN(),4),L!$A:$A,0)-1,SL,,)</f>
        <v>#N/A</v>
      </c>
    </row>
    <row r="68" spans="1:12" ht="39">
      <c r="A68" s="86" t="s">
        <v>1763</v>
      </c>
      <c r="B68" s="86"/>
      <c r="C68" s="86" t="str">
        <f t="shared" ca="1" si="13"/>
        <v>填写</v>
      </c>
      <c r="D68" s="92" t="str">
        <f>IF(H68=0,"","Click here to provide smelter information")</f>
        <v/>
      </c>
      <c r="E68" s="19" t="s">
        <v>770</v>
      </c>
      <c r="F68" s="91">
        <f>F27</f>
        <v>1</v>
      </c>
      <c r="G68" s="67">
        <f>IF(AND(COUNTIF(SmelterIdetifiedForMetal,"Tungsten")&gt;0,COUNTIF('Smelter List'!AB$5:AB$2504,"Tungsten?*")&gt;0),0,1)</f>
        <v>0</v>
      </c>
      <c r="H68" s="68">
        <f t="shared" si="14"/>
        <v>0</v>
      </c>
      <c r="I68" s="142" t="str">
        <f ca="1">OFFSET(L!$C$1,MATCH("Checker"&amp;"Comp",L!$A:$A,0)-1,SL,,)</f>
        <v>填写</v>
      </c>
      <c r="J68" s="18" t="str">
        <f ca="1">OFFSET(L!$C$1,MATCH("Checker"&amp;ADDRESS(ROW(),COLUMN(),4),L!$A:$A,0)-1,SL,,)</f>
        <v>在“冶炼厂目录”选项卡中，提供向供应链提供材料的钨冶炼厂列表</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填写</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H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F27" sqref="F27"/>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 xml:space="preserve">如果“申报”工作表上选择的报告层面为“产品（或产品列表）”，才需要填写此项。 </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回复方的产品编号 (*)</v>
      </c>
      <c r="C5" s="129" t="str">
        <f ca="1">OFFSET(L!$C$1,MATCH("Product List"&amp;ADDRESS(ROW(),COLUMN(),4),L!$A:$A,0)-1,SL,,)</f>
        <v>回复方的产品名称</v>
      </c>
      <c r="D5" s="129" t="str">
        <f ca="1">OFFSET(L!$C$1,MATCH("Product List"&amp;ADDRESS(ROW(),COLUMN(),4),L!$A:$A,0)-1,SL,,)</f>
        <v>请求方的产品编号</v>
      </c>
      <c r="E5" s="129" t="str">
        <f ca="1">OFFSET(L!$C$1,MATCH("Product List"&amp;ADDRESS(ROW(),COLUMN(),4),L!$A:$A,0)-1,SL,,)</f>
        <v>请求方的产品名称</v>
      </c>
      <c r="F5" s="69" t="str">
        <f ca="1">OFFSET(L!$C$1,MATCH("Product List"&amp;ADDRESS(ROW(),COLUMN(),4),L!$A:$A,0)-1,SL,,)</f>
        <v>注释</v>
      </c>
      <c r="G5" s="23"/>
      <c r="H5"/>
    </row>
    <row r="6" spans="1:8" ht="15.75">
      <c r="A6" s="125"/>
      <c r="B6" s="257" t="s">
        <v>15893</v>
      </c>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Initiative。保留所有权利。</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99" type="noConversion"/>
  <hyperlinks>
    <hyperlink ref="B4:F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25.5">
      <c r="A4" s="175" t="str">
        <f ca="1">OFFSET(L!$C$1,MATCH("Smelter Look-up"&amp;ADDRESS(ROW(),COLUMN(),4),L!$A:$A,0)-1,SL,,)</f>
        <v>金属</v>
      </c>
      <c r="B4" s="175" t="str">
        <f ca="1">OFFSET(L!$C$1,MATCH("Smelter Look-up"&amp;ADDRESS(ROW(),COLUMN(),4),L!$A:$A,0)-1,SL,,)</f>
        <v>冶炼厂查找 (*)</v>
      </c>
      <c r="C4" s="175" t="str">
        <f ca="1">OFFSET(L!$C$1,MATCH("Smelter Look-up"&amp;ADDRESS(ROW(),COLUMN(),4),L!$A:$A,0)-1,SL,,)</f>
        <v>标准冶炼厂名称</v>
      </c>
      <c r="D4" s="175" t="str">
        <f ca="1">OFFSET(L!$C$1,MATCH("Smelter Look-up"&amp;ADDRESS(ROW(),COLUMN(),4),L!$A:$A,0)-1,SL,,)</f>
        <v>冶炼厂地址：国家或地区</v>
      </c>
      <c r="E4" s="175" t="str">
        <f ca="1">OFFSET(L!$C$1,MATCH("Smelter Look-up"&amp;ADDRESS(ROW(),COLUMN(),4),L!$A:$A,0)-1,SL,,)</f>
        <v>冶炼厂 ID</v>
      </c>
      <c r="F4" s="175" t="str">
        <f ca="1">OFFSET(L!$C$1,MATCH("Smelter Look-up"&amp;ADDRESS(ROW(),COLUMN(),4),L!$A:$A,0)-1,SL,,)</f>
        <v>冶炼厂出处识别号</v>
      </c>
      <c r="G4" s="175" t="str">
        <f ca="1">OFFSET(L!$C$1,MATCH("Smelter Look-up"&amp;ADDRESS(ROW(),COLUMN(),4),L!$A:$A,0)-1,SL,,)</f>
        <v>冶炼厂所在街道</v>
      </c>
      <c r="H4" s="175" t="str">
        <f ca="1">OFFSET(L!$C$1,MATCH("Smelter Look-up"&amp;ADDRESS(ROW(),COLUMN(),4),L!$A:$A,0)-1,SL,,)</f>
        <v>冶炼厂所在城市</v>
      </c>
      <c r="I4" s="175" t="str">
        <f ca="1">OFFSET(L!$C$1,MATCH("Smelter Look-up"&amp;ADDRESS(ROW(),COLUMN(),4),L!$A:$A,0)-1,SL,,)</f>
        <v>冶炼厂地址：州/省</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84.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4.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48.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99">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10">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4.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75.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84.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85.2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9.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1.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2.7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8.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4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7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27.75">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8.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42.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7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42.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42">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6.7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8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99.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54">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40.5">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8.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2.7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8.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2.7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8.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7">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2.7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2.7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2.7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8.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71.2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LI TING/LI TING/李婷 - QA</cp:lastModifiedBy>
  <cp:lastPrinted>2015-04-21T20:47:43Z</cp:lastPrinted>
  <dcterms:created xsi:type="dcterms:W3CDTF">2010-06-21T21:00:23Z</dcterms:created>
  <dcterms:modified xsi:type="dcterms:W3CDTF">2026-04-21T03:22:18Z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